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131" windowWidth="19320" windowHeight="5970" tabRatio="756" activeTab="0"/>
  </bookViews>
  <sheets>
    <sheet name="Бакалавр  ІНП" sheetId="1" r:id="rId1"/>
  </sheets>
  <definedNames>
    <definedName name="_xlnm.Print_Area" localSheetId="0">'Бакалавр  ІНП'!$A$2:$BF$119</definedName>
  </definedNames>
  <calcPr fullCalcOnLoad="1"/>
</workbook>
</file>

<file path=xl/sharedStrings.xml><?xml version="1.0" encoding="utf-8"?>
<sst xmlns="http://schemas.openxmlformats.org/spreadsheetml/2006/main" count="510" uniqueCount="343">
  <si>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</si>
  <si>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</si>
  <si>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</si>
  <si>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</si>
  <si>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</si>
  <si>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</si>
  <si>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</si>
  <si>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</si>
  <si>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</si>
  <si>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</si>
  <si>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</si>
  <si>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</si>
  <si>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</si>
  <si>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</si>
  <si>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</si>
  <si>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</si>
  <si>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</si>
  <si>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</si>
  <si>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</si>
  <si>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</si>
  <si>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</si>
  <si>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</si>
  <si>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</si>
  <si>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</si>
  <si>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</si>
  <si>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</si>
  <si>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</si>
  <si>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</si>
  <si>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</si>
  <si>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</si>
  <si>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</si>
  <si>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</si>
  <si>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</si>
  <si>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</si>
  <si>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</si>
  <si>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</si>
  <si>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</si>
  <si>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</si>
  <si>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</si>
  <si>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</si>
  <si>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</si>
  <si>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ЗЕ</t>
  </si>
  <si>
    <t>Строк навчання</t>
  </si>
  <si>
    <t>на основі</t>
  </si>
  <si>
    <t>Теоретичне навчання</t>
  </si>
  <si>
    <t>Екзамена-
ційна сессія</t>
  </si>
  <si>
    <t>Практика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</si>
  <si>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</si>
  <si>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</si>
  <si>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</si>
  <si>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</si>
  <si>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</si>
  <si>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>Назва навчальної дисципліни</t>
  </si>
  <si>
    <t>з галузі знань</t>
  </si>
  <si>
    <t>(шифр і назва галузі знань)</t>
  </si>
  <si>
    <t>(шифр і  назва напряму )</t>
  </si>
  <si>
    <t>(шифр і назва спеціальності)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</si>
  <si>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</si>
  <si>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</si>
  <si>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</si>
  <si>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</si>
  <si>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</si>
  <si>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</si>
  <si>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</si>
  <si>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</si>
  <si>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</si>
  <si>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</si>
  <si>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</si>
  <si>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</si>
  <si>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</si>
  <si>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</si>
  <si>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</si>
  <si>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</si>
  <si>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</si>
  <si>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</si>
  <si>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</si>
  <si>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</si>
  <si>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Д</t>
  </si>
  <si>
    <t xml:space="preserve">НАЗВА НАВЧАЛЬНОЇ
ДИСЦИПЛІНИ
</t>
  </si>
  <si>
    <t>бакалавр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</si>
  <si>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</si>
  <si>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</si>
  <si>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</si>
  <si>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</si>
  <si>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</si>
  <si>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</si>
  <si>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</si>
  <si>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</si>
  <si>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</si>
  <si>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У   5 - 8 семестрах за окремим планом військової підготовки</t>
  </si>
  <si>
    <t>денна</t>
  </si>
  <si>
    <t>Захист дипломн.проекту (роботи)</t>
  </si>
  <si>
    <t xml:space="preserve">Складання держ. екзамену </t>
  </si>
  <si>
    <t>Дипломне проектування</t>
  </si>
  <si>
    <t>(денна, вечірня, заочна (дистанційна), екстернат)</t>
  </si>
  <si>
    <t>Математика</t>
  </si>
  <si>
    <t>Фізика</t>
  </si>
  <si>
    <t>Інженерна та комп'ютерна графіка</t>
  </si>
  <si>
    <t xml:space="preserve">Інформатика </t>
  </si>
  <si>
    <t>3д</t>
  </si>
  <si>
    <t>Деталі машин</t>
  </si>
  <si>
    <t>Теоретичні основи теплотехніки</t>
  </si>
  <si>
    <t>Переддипломна практика</t>
  </si>
  <si>
    <t>2д</t>
  </si>
  <si>
    <t>Переддипломна</t>
  </si>
  <si>
    <t>Бобир М.І.</t>
  </si>
  <si>
    <t>Підготовки</t>
  </si>
  <si>
    <t>Захист дипломного проекту</t>
  </si>
  <si>
    <t>Директор ММІ</t>
  </si>
  <si>
    <t>Теоретична механіка</t>
  </si>
  <si>
    <t>МІНІСТЕРСТВО ОСВІТИ І НАУКИ УКРАЇНИ</t>
  </si>
  <si>
    <t>1.1.01</t>
  </si>
  <si>
    <t>1.1.03</t>
  </si>
  <si>
    <t>1.1.04</t>
  </si>
  <si>
    <t>1.1.05</t>
  </si>
  <si>
    <t>1.2.03</t>
  </si>
  <si>
    <t>1.2.04</t>
  </si>
  <si>
    <t>1.2.05</t>
  </si>
  <si>
    <t>1.2.08</t>
  </si>
  <si>
    <t>13 Механічна інженерія</t>
  </si>
  <si>
    <t>за спеціальністю</t>
  </si>
  <si>
    <t xml:space="preserve">за спеціалізацією </t>
  </si>
  <si>
    <t>Механіка матеріалів і конструкцій</t>
  </si>
  <si>
    <t>Теорія механізмів і машин</t>
  </si>
  <si>
    <t>І. ЦИКЛ ЗАГАЛЬНОЇ ПІДГОТОВКИ</t>
  </si>
  <si>
    <t>І.1 Навчальні дисципліни природничо-наукової  підготовки</t>
  </si>
  <si>
    <t>І.2. Навчальні дисципліни базової підготовки</t>
  </si>
  <si>
    <t>1,2,3</t>
  </si>
  <si>
    <t xml:space="preserve">Разом за цикл </t>
  </si>
  <si>
    <t>ВСЬОГО ЗА ЦИКЛ ЗАГАЛЬНОЇ ПІДГОТОВКИ</t>
  </si>
  <si>
    <t>ІІ. ЦИКЛ ПРОФЕСІЙНОЇ ПІДГОТОВКИ</t>
  </si>
  <si>
    <t xml:space="preserve">ІІ.1. Навчальні дисципліни професійної та  практичної підготовки </t>
  </si>
  <si>
    <t>5,6,7,8</t>
  </si>
  <si>
    <t>ІІ.2. Навчальні дисципліни професійної та  практичної підготовки (за вибором студентів)</t>
  </si>
  <si>
    <t>І.3. Навчальні дисципліни базової підготовки (за вибором студентів)</t>
  </si>
  <si>
    <t>1.4.08</t>
  </si>
  <si>
    <t>1.4.09</t>
  </si>
  <si>
    <t>2.1.02</t>
  </si>
  <si>
    <t>2.1.04</t>
  </si>
  <si>
    <t>ВСЬОГО ЗА ЦИКЛ ПРОФЕСІЙНОЇ ПІДГОТОВКИ</t>
  </si>
  <si>
    <t>Форма навчання</t>
  </si>
  <si>
    <t xml:space="preserve"> (назва освітньо- кваліфікаційного рівня)</t>
  </si>
  <si>
    <t>Випускова кафедра</t>
  </si>
  <si>
    <t>Атестація випускників</t>
  </si>
  <si>
    <t xml:space="preserve">                   </t>
  </si>
  <si>
    <r>
      <t xml:space="preserve">                                                              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</si>
  <si>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КП</t>
  </si>
  <si>
    <t>КР</t>
  </si>
  <si>
    <t>5д,6</t>
  </si>
  <si>
    <t>4д</t>
  </si>
  <si>
    <t>5д</t>
  </si>
  <si>
    <t>6д</t>
  </si>
  <si>
    <t>Аудиторн</t>
  </si>
  <si>
    <t>год</t>
  </si>
  <si>
    <t>Математика-1</t>
  </si>
  <si>
    <t>Математика-2</t>
  </si>
  <si>
    <t>Математика-3</t>
  </si>
  <si>
    <t>Фізика-1</t>
  </si>
  <si>
    <t>Фізика-2</t>
  </si>
  <si>
    <t>Інженерна та комп'ютерна графіка-1</t>
  </si>
  <si>
    <t>Інженерна та комп'ютерна графіка-2</t>
  </si>
  <si>
    <t>Інформатика-1</t>
  </si>
  <si>
    <t>Інформатика -3 Курсова робота</t>
  </si>
  <si>
    <t>Теоретична механіка-1</t>
  </si>
  <si>
    <t>Теоретична механіка-2</t>
  </si>
  <si>
    <t>Теоретична механіка-3</t>
  </si>
  <si>
    <t>Механіка матеріалів і конструкцій-1</t>
  </si>
  <si>
    <t>Механіка матеріалів і конструкцій-2</t>
  </si>
  <si>
    <t>Теорія механізмів і машин-1</t>
  </si>
  <si>
    <t>Деталі машин-1</t>
  </si>
  <si>
    <t>Деталі машин-2</t>
  </si>
  <si>
    <t>Деталі машин-3 Курсовий проект</t>
  </si>
  <si>
    <t>Іноземна мова-1</t>
  </si>
  <si>
    <t>Іноземна мова-2</t>
  </si>
  <si>
    <t>Іноземна мова-3</t>
  </si>
  <si>
    <t>Іноземна мова-4</t>
  </si>
  <si>
    <t>7д</t>
  </si>
  <si>
    <t>ЕКЗ</t>
  </si>
  <si>
    <t>6,7д</t>
  </si>
  <si>
    <t>2,4д</t>
  </si>
  <si>
    <t>5,6,8</t>
  </si>
  <si>
    <t>8д</t>
  </si>
  <si>
    <t>факт</t>
  </si>
  <si>
    <t>в тижд</t>
  </si>
  <si>
    <t>Іноземна мова професійного спрямування-1</t>
  </si>
  <si>
    <t>Іноземна мова професійного спрямування-2</t>
  </si>
  <si>
    <t>Іноземна мова професійного спрямування-3</t>
  </si>
  <si>
    <t>Теорія механізмів і машин-2 Курсова робота</t>
  </si>
  <si>
    <t xml:space="preserve">        IV.  АТЕСТАЦІЯ ВИПУСКНИКІВ</t>
  </si>
  <si>
    <t>Іноземна мова</t>
  </si>
  <si>
    <t>Іноземна мова професійного спрямування</t>
  </si>
  <si>
    <t>Процеси і технології формоутворення</t>
  </si>
  <si>
    <t>1/св</t>
  </si>
  <si>
    <t>2/св</t>
  </si>
  <si>
    <t>3/св</t>
  </si>
  <si>
    <t>4/св</t>
  </si>
  <si>
    <t>5/св</t>
  </si>
  <si>
    <t>6/св</t>
  </si>
  <si>
    <t>7/св</t>
  </si>
  <si>
    <t>1/І</t>
  </si>
  <si>
    <t>2/І</t>
  </si>
  <si>
    <t>3/І</t>
  </si>
  <si>
    <t>4/І</t>
  </si>
  <si>
    <t>5/І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</si>
  <si>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</si>
  <si>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</si>
  <si>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</si>
  <si>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</si>
  <si>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</si>
  <si>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</si>
  <si>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</si>
  <si>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</si>
  <si>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9/ІІ</t>
  </si>
  <si>
    <t>10/ІІ</t>
  </si>
  <si>
    <t>11/ІІ</t>
  </si>
  <si>
    <t>1/ІІІ</t>
  </si>
  <si>
    <t>1/ІV</t>
  </si>
  <si>
    <t>2/IV</t>
  </si>
  <si>
    <t>3/IV</t>
  </si>
  <si>
    <t>4/IV</t>
  </si>
  <si>
    <t>5/IV</t>
  </si>
  <si>
    <t>6/IV</t>
  </si>
  <si>
    <t>7/IV</t>
  </si>
  <si>
    <t>8/IV</t>
  </si>
  <si>
    <t>9/IV</t>
  </si>
  <si>
    <t>Екологічні навчальні дисципліни</t>
  </si>
  <si>
    <t>Правові навчальні дисципліни (Блок 5)</t>
  </si>
  <si>
    <t>1/с</t>
  </si>
  <si>
    <t>2/с</t>
  </si>
  <si>
    <t>3/с</t>
  </si>
  <si>
    <t>4/с</t>
  </si>
  <si>
    <t>5/с</t>
  </si>
  <si>
    <t>6/с</t>
  </si>
  <si>
    <t>7/с</t>
  </si>
  <si>
    <t>8/с</t>
  </si>
  <si>
    <t>9/с</t>
  </si>
  <si>
    <t>10/с</t>
  </si>
  <si>
    <t>Конструкторське забезпечення інструментальних систем</t>
  </si>
  <si>
    <t>Форма атестації випускників
(екзамен,дипломний проект,
(робота)</t>
  </si>
  <si>
    <t>5</t>
  </si>
  <si>
    <t>Механіко-машинобудівний інститут</t>
  </si>
  <si>
    <t>(зазначається освітній ОКР)</t>
  </si>
  <si>
    <t xml:space="preserve">Канікули
</t>
  </si>
  <si>
    <t>Виконання 
дипломного 
проекту (роботи)</t>
  </si>
  <si>
    <r>
      <t xml:space="preserve"> </t>
    </r>
    <r>
      <rPr>
        <b/>
        <sz val="18"/>
        <rFont val="Arial"/>
        <family val="2"/>
      </rPr>
      <t>І. Графік навчального процесу</t>
    </r>
  </si>
  <si>
    <t xml:space="preserve">Навчальні дисципліни з дизайну, ергономіки, інженерної творчості                                                                                           1. Основи дизайну та ергономіки                                                                               2. Основи інженерної творчості                                                                                       </t>
  </si>
  <si>
    <t>Навчальні дисципліни з інструментальних матеріалів і систем машинобудівного виробництва                                                                                  1. Інструментальні матеріали                                                                                             2. Інструментальні системи машинобудівного виробництва</t>
  </si>
  <si>
    <t>Навчальні дисципліни з спеціальних технологій машинобудування                                                                               1. Технології та обладнання процесів складання                                                   2. Основи технології оброблення на верстатах з числовим програмним керуванням</t>
  </si>
  <si>
    <t>Навчальні дисципліни з обладнання машинобудівних виробництв                                                                                         1. Роботизовані технологічні комплекси                                                                   2. Обладнання з числовим програмним керуванням</t>
  </si>
  <si>
    <t>Навчальні дисципліни зі спеціальних методів обробки матеріалів                                                                                         1. Електро-фізико-хімічні методи оброблення матеріалів                                   2. Фізико-технічні технології оброблення матеріалів</t>
  </si>
  <si>
    <t>Системи автоматизованого проектування  та інформаційні системи інструментального виробництва</t>
  </si>
  <si>
    <t>І.4. Навчальні дисципліни гуманітарної та соціально-економічної підготовки (за вибором студентів)</t>
  </si>
  <si>
    <t>Процеси і технології формоутворення-1 Теорія різання</t>
  </si>
  <si>
    <t>Процеси і технології формоутворення-2 Програмне забезпечення механічної обробки</t>
  </si>
  <si>
    <t>Конструкторське забезпечення інструментальних систем-1. Основи формоутворення поверхонь</t>
  </si>
  <si>
    <t>Інженерна та комп'ютерна графіка-1,2</t>
  </si>
  <si>
    <t xml:space="preserve">Інформатика -2 </t>
  </si>
  <si>
    <t>1.1.06</t>
  </si>
  <si>
    <t xml:space="preserve">Навчальні дисципліни з технології та оснастки обробки матеріалів тиском  1. Проектуваня штампів і пресформ  2. Оброблення тиском на обладнанні з числовим програмним керуванням </t>
  </si>
  <si>
    <t xml:space="preserve">Навчальні дисципліни з технологій композиційних матеріалів  або  3D- друку 1. Технології композиційних матеріалів  2. Технології 3D-друку </t>
  </si>
  <si>
    <t>Процеси і технології формоутворення-3 Основи технології інструментального виробництва</t>
  </si>
  <si>
    <t>Процеси і технології формоутворення-4. Технологія інструментального виробництва</t>
  </si>
  <si>
    <t>Конструкторське забезпечення інструментальних систем-2. Основи різального інструменту</t>
  </si>
  <si>
    <t>Конструкторське забезпечення інструментальних систем-3. Різальний інструмент та інструментальне забезпечення автоматизованого виробництва</t>
  </si>
  <si>
    <t>Конструкторське забезпечення інструментальних систем-4. Курсовий проект</t>
  </si>
  <si>
    <t>Конструкторське забезпечення інструментальних систем-5 Оснастка автоматизованого виробництва</t>
  </si>
  <si>
    <t>прийому студентів 2018 р.</t>
  </si>
  <si>
    <t>НАЦІОНАЛЬНИЙ ТЕХНІЧНИЙ УНІВЕРСИТЕТ УКРАЇНИ "КИЇВСЬКИЙ ПОЛІТЕХНІЧНИЙ ІНСТИТУТ" ім. Ігоря Сікорського</t>
  </si>
  <si>
    <t>ім. Ігоря Сікорського</t>
  </si>
  <si>
    <t>131 - Прикладна механіка</t>
  </si>
  <si>
    <t>"___"_____________  2018 р.</t>
  </si>
  <si>
    <t>3115 технічний фахівець-механік</t>
  </si>
  <si>
    <t xml:space="preserve">Хімія </t>
  </si>
  <si>
    <t>Лінійна алгебра і аналітична геометрія</t>
  </si>
  <si>
    <t>6/І</t>
  </si>
  <si>
    <t>Вища математика</t>
  </si>
  <si>
    <t>Загальна фізика</t>
  </si>
  <si>
    <t>12/ІІ</t>
  </si>
  <si>
    <t>13/ІІ</t>
  </si>
  <si>
    <t>14/ІІ</t>
  </si>
  <si>
    <t>Інформаційні системи</t>
  </si>
  <si>
    <t>Деталі машин і основи конструювання</t>
  </si>
  <si>
    <t>Метрологія, стандартизація і сертифікація</t>
  </si>
  <si>
    <t>2/ІІІ</t>
  </si>
  <si>
    <t>3/ІІІ</t>
  </si>
  <si>
    <t>Виконання атестаційної роботи</t>
  </si>
  <si>
    <t>Голова НМК</t>
  </si>
  <si>
    <t>Бобир М.І. /</t>
  </si>
  <si>
    <t>Основи автоматизованого проектування-1</t>
  </si>
  <si>
    <t>Основи автоматизованого проектування-2</t>
  </si>
  <si>
    <t>Основи автоматизованого проектування-1.2</t>
  </si>
  <si>
    <t>Голова Вченої ради "КПІ"</t>
  </si>
  <si>
    <t>Історичні навчальні дисципліни (Блок 1)*</t>
  </si>
  <si>
    <t>Технологія конструкційних матеріалів*</t>
  </si>
  <si>
    <t>Матеріалознавство*</t>
  </si>
  <si>
    <t>Інформаційні технології*</t>
  </si>
  <si>
    <t>Україномовні навчальні дисципліни (Блок 2)*</t>
  </si>
  <si>
    <t>Філософські навчальні дисципліни (Блок 3)*</t>
  </si>
  <si>
    <t>Психологічні навчальні дисципліни (Блок 4)*</t>
  </si>
  <si>
    <t>Інформатика*</t>
  </si>
  <si>
    <t>Соціально-гуманітарні навчальні дисципліни №1 (Блок 6)*</t>
  </si>
  <si>
    <t>Механіка рідини і газу*</t>
  </si>
  <si>
    <t>Електротехніка і електроніка*</t>
  </si>
  <si>
    <t>Соціально-гуманітарні навчальні дисципліни №2 (Блок 6)*</t>
  </si>
  <si>
    <t>Охорона праці та цивільний захист*</t>
  </si>
  <si>
    <t>Економіка та організація виробництва*</t>
  </si>
  <si>
    <t xml:space="preserve"> </t>
  </si>
  <si>
    <t>1-4 семестр за окремою програмою навчальної дисципліни "Фізичне виховання"</t>
  </si>
  <si>
    <t>Ухвалено на засіданні Вченої ради універсиету, протокол №  4  від 02.04.2018  р.</t>
  </si>
  <si>
    <t>*Дисципліни, що перезараховуються директором ММІ</t>
  </si>
  <si>
    <t>З курс секційні заняття</t>
  </si>
  <si>
    <t>IV.  АТЕСТАЦІЯ ВИПУСКНИКІВ</t>
  </si>
  <si>
    <t>6</t>
  </si>
  <si>
    <t>ІНТЕГРОВАНИЙ  НАВЧАЛЬНИЙ   ПЛАН</t>
  </si>
  <si>
    <t>2 роки 10 місяців (3 н.р.)</t>
  </si>
  <si>
    <t>молодший спеціаліст</t>
  </si>
  <si>
    <t>Теоретична механіка-2*</t>
  </si>
  <si>
    <t>Іноземна мова професійного спрямування-1*</t>
  </si>
  <si>
    <t>Див. НП школярів</t>
  </si>
  <si>
    <t>Технології ком'пютерного конструювання верстатів, роботів та машин</t>
  </si>
  <si>
    <t>Конструювання верстатів та машин</t>
  </si>
  <si>
    <t xml:space="preserve">Навчальні дисципліни з програмування  1. Основи моделювання деталей і вузлів  2. Основи розробки програмних систем                                                      </t>
  </si>
  <si>
    <t xml:space="preserve">Навчальні дисципліни систем приводів верстатів та роботів. 1. Систе-ми приводів верстатів та роботів  2. Мехатронні  керовані приводи </t>
  </si>
  <si>
    <t>Навчальні дисципліни зі мобільних роботів:    1. Мобільні роботи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 комплекси.  2. Роботи для роботи в естремальних умовах</t>
  </si>
  <si>
    <t>Навчальні дисципліни з САПР верстатів та роботів. 1. САПР верстатів та роботів. 2. Системи автоматизованого проектування  та інформаційні системи  виробництва</t>
  </si>
  <si>
    <t>Навчальні дисципліни з чисельних методи розрахунку 1.Чисельні методи розрахунку 2. Математичні програмні середовища</t>
  </si>
  <si>
    <t>Гідропривод та пневмопривод верстатів  та роботів</t>
  </si>
  <si>
    <t>Математичне моделювання</t>
  </si>
  <si>
    <t>Гідропевмоавтоматика</t>
  </si>
  <si>
    <t>Конструювання обладннання машинобудування</t>
  </si>
  <si>
    <t>Пристрої керування верстатів та роботів</t>
  </si>
  <si>
    <t>Обладнання автоматизованого виробництва</t>
  </si>
  <si>
    <t>Компютерне проектування верстатів та роботів</t>
  </si>
  <si>
    <t>Промислові роботи та роботомеханічні комплекси</t>
  </si>
  <si>
    <t>11/с</t>
  </si>
  <si>
    <t>Теорія автоматичного управління</t>
  </si>
  <si>
    <t>Технологія машинобудування *</t>
  </si>
  <si>
    <t>4,5,6</t>
  </si>
  <si>
    <t>Завідувач кафедри  КВМ</t>
  </si>
  <si>
    <t>Струтинський В.Б. /</t>
  </si>
  <si>
    <t>Інструментальні системи верстатів та роботомеханічних комплексів</t>
  </si>
  <si>
    <t>Навчальні дисципліни з технічної творчості, еврістики:     1.Основи технічної творчості.* 2. Еврістика в технічних системах</t>
  </si>
  <si>
    <t>Навчальні дисципліни з експлуатації та обслуговування верстатів та роботів: 1.  Експлуатація та обслуговування верстатів та роботів  *                                                                                2. Експлуатація обладнання з числовим програмним керуванням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</si>
</sst>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000"/>
    <numFmt numFmtId="203" formatCode="0.000000000"/>
    <numFmt numFmtId="204" formatCode="0.000000"/>
    <numFmt numFmtId="205" formatCode="0.00000"/>
    <numFmt numFmtId="206" formatCode="0.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5"/>
      <name val="Arial"/>
      <family val="2"/>
    </font>
    <font>
      <b/>
      <sz val="36"/>
      <name val="Arial"/>
      <family val="2"/>
    </font>
    <font>
      <b/>
      <sz val="10"/>
      <name val="Times New Roman"/>
      <family val="1"/>
    </font>
    <font>
      <sz val="16"/>
      <name val="Arial Cyr"/>
      <family val="0"/>
    </font>
    <font>
      <sz val="15"/>
      <name val="Arial"/>
      <family val="2"/>
    </font>
    <font>
      <b/>
      <i/>
      <sz val="16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sz val="8"/>
      <name val="Arial Cyr"/>
      <family val="0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70">
    <xf numFmtId="0" fontId="0" fillId="0" borderId="0" xfId="0" applyAlignment="1">
      <alignment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wrapText="1"/>
      <protection/>
    </xf>
    <xf numFmtId="0" fontId="13" fillId="0" borderId="14" xfId="0" applyFont="1" applyFill="1" applyBorder="1" applyAlignment="1" applyProtection="1">
      <alignment horizontal="center" wrapText="1"/>
      <protection/>
    </xf>
    <xf numFmtId="0" fontId="13" fillId="0" borderId="15" xfId="0" applyFont="1" applyFill="1" applyBorder="1" applyAlignment="1" applyProtection="1">
      <alignment horizontal="center" wrapText="1"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  <xf numFmtId="0" fontId="13" fillId="0" borderId="16" xfId="0" applyNumberFormat="1" applyFont="1" applyFill="1" applyBorder="1" applyAlignment="1" applyProtection="1">
      <alignment horizontal="center" wrapText="1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13" fillId="0" borderId="15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 wrapText="1"/>
      <protection/>
    </xf>
    <xf numFmtId="0" fontId="13" fillId="0" borderId="20" xfId="0" applyFont="1" applyFill="1" applyBorder="1" applyAlignment="1" applyProtection="1">
      <alignment horizontal="center" wrapText="1"/>
      <protection/>
    </xf>
    <xf numFmtId="0" fontId="13" fillId="0" borderId="21" xfId="0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 horizontal="center"/>
      <protection/>
    </xf>
    <xf numFmtId="0" fontId="13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3" xfId="0" applyNumberFormat="1" applyFont="1" applyFill="1" applyBorder="1" applyAlignment="1" applyProtection="1">
      <alignment horizontal="center"/>
      <protection/>
    </xf>
    <xf numFmtId="0" fontId="13" fillId="0" borderId="24" xfId="0" applyNumberFormat="1" applyFont="1" applyFill="1" applyBorder="1" applyAlignment="1" applyProtection="1">
      <alignment horizontal="center"/>
      <protection/>
    </xf>
    <xf numFmtId="0" fontId="13" fillId="0" borderId="25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center"/>
      <protection/>
    </xf>
    <xf numFmtId="0" fontId="13" fillId="0" borderId="26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textRotation="90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27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justify" wrapText="1"/>
      <protection/>
    </xf>
    <xf numFmtId="0" fontId="11" fillId="0" borderId="0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0" fontId="9" fillId="0" borderId="0" xfId="0" applyFont="1" applyFill="1" applyBorder="1" applyAlignment="1" applyProtection="1">
      <alignment horizontal="right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left" vertical="justify"/>
      <protection/>
    </xf>
    <xf numFmtId="49" fontId="7" fillId="0" borderId="28" xfId="0" applyNumberFormat="1" applyFont="1" applyFill="1" applyBorder="1" applyAlignment="1" applyProtection="1">
      <alignment horizontal="left" vertical="justify"/>
      <protection/>
    </xf>
    <xf numFmtId="0" fontId="21" fillId="0" borderId="28" xfId="0" applyFont="1" applyFill="1" applyBorder="1" applyAlignment="1" applyProtection="1">
      <alignment vertical="justify"/>
      <protection/>
    </xf>
    <xf numFmtId="0" fontId="16" fillId="0" borderId="28" xfId="0" applyFont="1" applyFill="1" applyBorder="1" applyAlignment="1" applyProtection="1">
      <alignment/>
      <protection/>
    </xf>
    <xf numFmtId="0" fontId="16" fillId="0" borderId="28" xfId="0" applyFont="1" applyFill="1" applyBorder="1" applyAlignment="1" applyProtection="1">
      <alignment vertical="justify"/>
      <protection/>
    </xf>
    <xf numFmtId="0" fontId="16" fillId="0" borderId="28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right"/>
      <protection/>
    </xf>
    <xf numFmtId="49" fontId="7" fillId="0" borderId="28" xfId="0" applyNumberFormat="1" applyFont="1" applyFill="1" applyBorder="1" applyAlignment="1" applyProtection="1">
      <alignment horizontal="center" vertical="justify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29" xfId="0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vertical="justify"/>
      <protection/>
    </xf>
    <xf numFmtId="2" fontId="12" fillId="0" borderId="0" xfId="0" applyNumberFormat="1" applyFont="1" applyFill="1" applyBorder="1" applyAlignment="1" applyProtection="1">
      <alignment horizontal="center" vertical="top" wrapText="1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 applyProtection="1">
      <alignment horizontal="center" wrapText="1"/>
      <protection/>
    </xf>
    <xf numFmtId="2" fontId="8" fillId="0" borderId="0" xfId="0" applyNumberFormat="1" applyFont="1" applyFill="1" applyBorder="1" applyAlignment="1" applyProtection="1">
      <alignment horizontal="center" wrapText="1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1" fontId="9" fillId="0" borderId="15" xfId="0" applyNumberFormat="1" applyFont="1" applyFill="1" applyBorder="1" applyAlignment="1" applyProtection="1">
      <alignment horizontal="center" wrapText="1"/>
      <protection/>
    </xf>
    <xf numFmtId="2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201" fontId="9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20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49" fontId="7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 wrapText="1"/>
      <protection/>
    </xf>
    <xf numFmtId="2" fontId="12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Border="1" applyAlignment="1" applyProtection="1">
      <alignment horizontal="right" vertical="center" wrapText="1"/>
      <protection/>
    </xf>
    <xf numFmtId="2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1" fontId="11" fillId="0" borderId="0" xfId="0" applyNumberFormat="1" applyFont="1" applyFill="1" applyBorder="1" applyAlignment="1" applyProtection="1">
      <alignment horizontal="right" vertical="center"/>
      <protection/>
    </xf>
    <xf numFmtId="2" fontId="9" fillId="0" borderId="0" xfId="0" applyNumberFormat="1" applyFont="1" applyFill="1" applyBorder="1" applyAlignment="1" applyProtection="1">
      <alignment horizontal="right" wrapText="1"/>
      <protection/>
    </xf>
    <xf numFmtId="200" fontId="7" fillId="0" borderId="15" xfId="0" applyNumberFormat="1" applyFont="1" applyFill="1" applyBorder="1" applyAlignment="1" applyProtection="1">
      <alignment horizontal="right" vertical="center"/>
      <protection/>
    </xf>
    <xf numFmtId="200" fontId="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24" fillId="0" borderId="0" xfId="0" applyFont="1" applyFill="1" applyBorder="1" applyAlignment="1" applyProtection="1">
      <alignment horizontal="right"/>
      <protection/>
    </xf>
    <xf numFmtId="49" fontId="24" fillId="0" borderId="0" xfId="0" applyNumberFormat="1" applyFont="1" applyFill="1" applyBorder="1" applyAlignment="1" applyProtection="1">
      <alignment horizontal="right"/>
      <protection/>
    </xf>
    <xf numFmtId="200" fontId="7" fillId="0" borderId="30" xfId="0" applyNumberFormat="1" applyFont="1" applyFill="1" applyBorder="1" applyAlignment="1" applyProtection="1">
      <alignment horizontal="right" vertic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2" fontId="9" fillId="0" borderId="30" xfId="0" applyNumberFormat="1" applyFont="1" applyFill="1" applyBorder="1" applyAlignment="1" applyProtection="1">
      <alignment horizontal="center" wrapText="1"/>
      <protection/>
    </xf>
    <xf numFmtId="200" fontId="7" fillId="0" borderId="11" xfId="0" applyNumberFormat="1" applyFont="1" applyFill="1" applyBorder="1" applyAlignment="1" applyProtection="1">
      <alignment horizontal="right" vertical="center"/>
      <protection/>
    </xf>
    <xf numFmtId="2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1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200" fontId="25" fillId="0" borderId="0" xfId="0" applyNumberFormat="1" applyFont="1" applyFill="1" applyBorder="1" applyAlignment="1" applyProtection="1">
      <alignment horizontal="right"/>
      <protection/>
    </xf>
    <xf numFmtId="200" fontId="27" fillId="0" borderId="15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9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1" fontId="9" fillId="0" borderId="0" xfId="0" applyNumberFormat="1" applyFont="1" applyFill="1" applyBorder="1" applyAlignment="1" applyProtection="1">
      <alignment horizontal="center" wrapText="1"/>
      <protection/>
    </xf>
    <xf numFmtId="200" fontId="9" fillId="0" borderId="0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wrapText="1"/>
      <protection/>
    </xf>
    <xf numFmtId="49" fontId="16" fillId="0" borderId="31" xfId="0" applyNumberFormat="1" applyFont="1" applyFill="1" applyBorder="1" applyAlignment="1" applyProtection="1">
      <alignment horizontal="center" wrapText="1"/>
      <protection/>
    </xf>
    <xf numFmtId="49" fontId="16" fillId="0" borderId="32" xfId="0" applyNumberFormat="1" applyFont="1" applyFill="1" applyBorder="1" applyAlignment="1" applyProtection="1">
      <alignment horizontal="center" wrapText="1"/>
      <protection/>
    </xf>
    <xf numFmtId="0" fontId="16" fillId="0" borderId="32" xfId="0" applyFont="1" applyFill="1" applyBorder="1" applyAlignment="1" applyProtection="1">
      <alignment horizontal="left" wrapText="1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2" fontId="8" fillId="0" borderId="15" xfId="0" applyNumberFormat="1" applyFont="1" applyFill="1" applyBorder="1" applyAlignment="1" applyProtection="1">
      <alignment horizontal="center" wrapText="1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11" fillId="0" borderId="29" xfId="0" applyNumberFormat="1" applyFont="1" applyFill="1" applyBorder="1" applyAlignment="1" applyProtection="1">
      <alignment horizontal="left" vertical="justify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right" vertical="justify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200" fontId="7" fillId="0" borderId="3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justify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vertical="justify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3" fillId="0" borderId="35" xfId="0" applyNumberFormat="1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40" xfId="0" applyFont="1" applyFill="1" applyBorder="1" applyAlignment="1" applyProtection="1">
      <alignment horizontal="center" wrapText="1"/>
      <protection/>
    </xf>
    <xf numFmtId="0" fontId="13" fillId="0" borderId="35" xfId="0" applyFont="1" applyFill="1" applyBorder="1" applyAlignment="1" applyProtection="1">
      <alignment horizontal="center" wrapText="1"/>
      <protection/>
    </xf>
    <xf numFmtId="0" fontId="13" fillId="0" borderId="35" xfId="0" applyNumberFormat="1" applyFont="1" applyFill="1" applyBorder="1" applyAlignment="1" applyProtection="1">
      <alignment horizontal="center" wrapText="1"/>
      <protection/>
    </xf>
    <xf numFmtId="0" fontId="13" fillId="0" borderId="41" xfId="0" applyNumberFormat="1" applyFont="1" applyFill="1" applyBorder="1" applyAlignment="1" applyProtection="1">
      <alignment horizontal="center" wrapText="1"/>
      <protection/>
    </xf>
    <xf numFmtId="0" fontId="13" fillId="0" borderId="40" xfId="0" applyNumberFormat="1" applyFont="1" applyFill="1" applyBorder="1" applyAlignment="1" applyProtection="1">
      <alignment horizontal="center"/>
      <protection/>
    </xf>
    <xf numFmtId="0" fontId="13" fillId="0" borderId="41" xfId="0" applyNumberFormat="1" applyFont="1" applyFill="1" applyBorder="1" applyAlignment="1" applyProtection="1">
      <alignment horizontal="center"/>
      <protection/>
    </xf>
    <xf numFmtId="0" fontId="13" fillId="0" borderId="42" xfId="0" applyNumberFormat="1" applyFont="1" applyFill="1" applyBorder="1" applyAlignment="1" applyProtection="1">
      <alignment horizontal="center"/>
      <protection/>
    </xf>
    <xf numFmtId="0" fontId="10" fillId="0" borderId="43" xfId="0" applyFont="1" applyFill="1" applyBorder="1" applyAlignment="1" applyProtection="1">
      <alignment/>
      <protection/>
    </xf>
    <xf numFmtId="0" fontId="9" fillId="0" borderId="39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49" fontId="18" fillId="0" borderId="28" xfId="0" applyNumberFormat="1" applyFont="1" applyFill="1" applyBorder="1" applyAlignment="1" applyProtection="1">
      <alignment/>
      <protection/>
    </xf>
    <xf numFmtId="49" fontId="7" fillId="0" borderId="28" xfId="0" applyNumberFormat="1" applyFont="1" applyFill="1" applyBorder="1" applyAlignment="1" applyProtection="1">
      <alignment/>
      <protection/>
    </xf>
    <xf numFmtId="49" fontId="16" fillId="0" borderId="15" xfId="0" applyNumberFormat="1" applyFont="1" applyFill="1" applyBorder="1" applyAlignment="1" applyProtection="1">
      <alignment horizont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justify"/>
      <protection/>
    </xf>
    <xf numFmtId="49" fontId="9" fillId="0" borderId="44" xfId="0" applyNumberFormat="1" applyFont="1" applyFill="1" applyBorder="1" applyAlignment="1" applyProtection="1">
      <alignment horizontal="center" vertical="justify"/>
      <protection/>
    </xf>
    <xf numFmtId="49" fontId="9" fillId="0" borderId="45" xfId="0" applyNumberFormat="1" applyFont="1" applyFill="1" applyBorder="1" applyAlignment="1" applyProtection="1">
      <alignment horizontal="center" vertical="justify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15" fillId="0" borderId="47" xfId="0" applyFont="1" applyFill="1" applyBorder="1" applyAlignment="1" applyProtection="1">
      <alignment horizontal="center" wrapText="1"/>
      <protection/>
    </xf>
    <xf numFmtId="0" fontId="15" fillId="0" borderId="44" xfId="0" applyFont="1" applyFill="1" applyBorder="1" applyAlignment="1" applyProtection="1">
      <alignment horizontal="center" wrapText="1"/>
      <protection/>
    </xf>
    <xf numFmtId="0" fontId="15" fillId="0" borderId="45" xfId="0" applyFont="1" applyFill="1" applyBorder="1" applyAlignment="1" applyProtection="1">
      <alignment horizontal="center" wrapText="1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48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left" vertical="justify" wrapText="1"/>
      <protection/>
    </xf>
    <xf numFmtId="49" fontId="9" fillId="0" borderId="44" xfId="0" applyNumberFormat="1" applyFont="1" applyFill="1" applyBorder="1" applyAlignment="1" applyProtection="1">
      <alignment horizontal="left" vertical="justify" wrapText="1"/>
      <protection/>
    </xf>
    <xf numFmtId="49" fontId="9" fillId="0" borderId="45" xfId="0" applyNumberFormat="1" applyFont="1" applyFill="1" applyBorder="1" applyAlignment="1" applyProtection="1">
      <alignment horizontal="left" vertical="justify" wrapText="1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 textRotation="90"/>
      <protection/>
    </xf>
    <xf numFmtId="0" fontId="7" fillId="0" borderId="50" xfId="0" applyFont="1" applyFill="1" applyBorder="1" applyAlignment="1" applyProtection="1">
      <alignment horizontal="center" vertical="center" textRotation="90"/>
      <protection/>
    </xf>
    <xf numFmtId="0" fontId="7" fillId="0" borderId="52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31" xfId="0" applyFont="1" applyFill="1" applyBorder="1" applyAlignment="1" applyProtection="1">
      <alignment horizontal="center" vertical="center" textRotation="90"/>
      <protection/>
    </xf>
    <xf numFmtId="0" fontId="7" fillId="0" borderId="32" xfId="0" applyFont="1" applyFill="1" applyBorder="1" applyAlignment="1" applyProtection="1">
      <alignment horizontal="center" vertical="center" textRotation="90"/>
      <protection/>
    </xf>
    <xf numFmtId="0" fontId="7" fillId="0" borderId="49" xfId="0" applyFont="1" applyFill="1" applyBorder="1" applyAlignment="1" applyProtection="1">
      <alignment horizontal="center" vertical="center" textRotation="90"/>
      <protection/>
    </xf>
    <xf numFmtId="0" fontId="7" fillId="0" borderId="51" xfId="0" applyFont="1" applyFill="1" applyBorder="1" applyAlignment="1" applyProtection="1">
      <alignment horizontal="center" vertical="center" textRotation="90"/>
      <protection/>
    </xf>
    <xf numFmtId="0" fontId="7" fillId="0" borderId="52" xfId="0" applyFont="1" applyFill="1" applyBorder="1" applyAlignment="1" applyProtection="1">
      <alignment horizontal="center" vertical="center" textRotation="90"/>
      <protection/>
    </xf>
    <xf numFmtId="0" fontId="7" fillId="0" borderId="53" xfId="0" applyFont="1" applyFill="1" applyBorder="1" applyAlignment="1" applyProtection="1">
      <alignment horizontal="center" vertical="center" textRotation="90"/>
      <protection/>
    </xf>
    <xf numFmtId="0" fontId="7" fillId="0" borderId="31" xfId="0" applyFont="1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 vertical="center" textRotation="90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57" xfId="0" applyFont="1" applyFill="1" applyBorder="1" applyAlignment="1" applyProtection="1">
      <alignment horizontal="center" vertical="center" wrapText="1"/>
      <protection/>
    </xf>
    <xf numFmtId="0" fontId="11" fillId="0" borderId="58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 textRotation="90"/>
      <protection/>
    </xf>
    <xf numFmtId="0" fontId="7" fillId="0" borderId="53" xfId="0" applyFont="1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 vertical="center" textRotation="90"/>
      <protection/>
    </xf>
    <xf numFmtId="0" fontId="7" fillId="0" borderId="49" xfId="0" applyFont="1" applyFill="1" applyBorder="1" applyAlignment="1" applyProtection="1">
      <alignment horizontal="center" vertical="center" textRotation="90" wrapText="1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7" fillId="0" borderId="50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32" xfId="0" applyFont="1" applyFill="1" applyBorder="1" applyAlignment="1" applyProtection="1">
      <alignment horizontal="center" vertical="center" textRotation="90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left" vertical="center" textRotation="90" wrapText="1"/>
      <protection/>
    </xf>
    <xf numFmtId="0" fontId="7" fillId="0" borderId="51" xfId="0" applyFont="1" applyFill="1" applyBorder="1" applyAlignment="1" applyProtection="1">
      <alignment horizontal="left" vertical="center" textRotation="90" wrapText="1"/>
      <protection/>
    </xf>
    <xf numFmtId="0" fontId="7" fillId="0" borderId="52" xfId="0" applyFont="1" applyFill="1" applyBorder="1" applyAlignment="1" applyProtection="1">
      <alignment horizontal="left" vertical="center" textRotation="90" wrapText="1"/>
      <protection/>
    </xf>
    <xf numFmtId="0" fontId="7" fillId="0" borderId="53" xfId="0" applyFont="1" applyFill="1" applyBorder="1" applyAlignment="1" applyProtection="1">
      <alignment horizontal="left" vertical="center" textRotation="90" wrapText="1"/>
      <protection/>
    </xf>
    <xf numFmtId="0" fontId="7" fillId="0" borderId="31" xfId="0" applyFont="1" applyFill="1" applyBorder="1" applyAlignment="1" applyProtection="1">
      <alignment horizontal="left" vertical="center" textRotation="90" wrapText="1"/>
      <protection/>
    </xf>
    <xf numFmtId="0" fontId="7" fillId="0" borderId="33" xfId="0" applyFont="1" applyFill="1" applyBorder="1" applyAlignment="1" applyProtection="1">
      <alignment horizontal="left" vertical="center" textRotation="90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49" fontId="7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wrapText="1"/>
      <protection/>
    </xf>
    <xf numFmtId="49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49" fontId="7" fillId="0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2" xfId="0" applyNumberFormat="1" applyFont="1" applyFill="1" applyBorder="1" applyAlignment="1" applyProtection="1">
      <alignment horizontal="center" vertical="center" wrapText="1"/>
      <protection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6" fillId="0" borderId="47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7" xfId="0" applyNumberFormat="1" applyFont="1" applyFill="1" applyBorder="1" applyAlignment="1" applyProtection="1">
      <alignment horizontal="center" vertical="center"/>
      <protection/>
    </xf>
    <xf numFmtId="0" fontId="16" fillId="0" borderId="44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49" fontId="16" fillId="0" borderId="13" xfId="0" applyNumberFormat="1" applyFont="1" applyFill="1" applyBorder="1" applyAlignment="1" applyProtection="1">
      <alignment horizontal="center" wrapText="1"/>
      <protection/>
    </xf>
    <xf numFmtId="49" fontId="16" fillId="0" borderId="60" xfId="0" applyNumberFormat="1" applyFont="1" applyFill="1" applyBorder="1" applyAlignment="1" applyProtection="1">
      <alignment horizontal="center" wrapText="1"/>
      <protection/>
    </xf>
    <xf numFmtId="49" fontId="16" fillId="0" borderId="61" xfId="0" applyNumberFormat="1" applyFont="1" applyFill="1" applyBorder="1" applyAlignment="1" applyProtection="1">
      <alignment horizont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horizontal="center" wrapText="1"/>
      <protection/>
    </xf>
    <xf numFmtId="49" fontId="16" fillId="0" borderId="21" xfId="0" applyNumberFormat="1" applyFont="1" applyFill="1" applyBorder="1" applyAlignment="1" applyProtection="1">
      <alignment horizontal="center" wrapText="1"/>
      <protection/>
    </xf>
    <xf numFmtId="49" fontId="16" fillId="0" borderId="22" xfId="0" applyNumberFormat="1" applyFont="1" applyFill="1" applyBorder="1" applyAlignment="1" applyProtection="1">
      <alignment horizontal="center" wrapText="1"/>
      <protection/>
    </xf>
    <xf numFmtId="0" fontId="16" fillId="0" borderId="20" xfId="0" applyFont="1" applyFill="1" applyBorder="1" applyAlignment="1" applyProtection="1">
      <alignment/>
      <protection/>
    </xf>
    <xf numFmtId="0" fontId="16" fillId="0" borderId="21" xfId="0" applyFont="1" applyFill="1" applyBorder="1" applyAlignment="1" applyProtection="1">
      <alignment/>
      <protection/>
    </xf>
    <xf numFmtId="0" fontId="16" fillId="0" borderId="25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6" fillId="0" borderId="38" xfId="0" applyNumberFormat="1" applyFont="1" applyFill="1" applyBorder="1" applyAlignment="1" applyProtection="1">
      <alignment horizontal="center" wrapText="1"/>
      <protection/>
    </xf>
    <xf numFmtId="49" fontId="16" fillId="0" borderId="29" xfId="0" applyNumberFormat="1" applyFont="1" applyFill="1" applyBorder="1" applyAlignment="1" applyProtection="1">
      <alignment horizontal="center" wrapText="1"/>
      <protection/>
    </xf>
    <xf numFmtId="49" fontId="16" fillId="0" borderId="64" xfId="0" applyNumberFormat="1" applyFont="1" applyFill="1" applyBorder="1" applyAlignment="1" applyProtection="1">
      <alignment horizontal="center" wrapText="1"/>
      <protection/>
    </xf>
    <xf numFmtId="0" fontId="16" fillId="0" borderId="36" xfId="0" applyFont="1" applyFill="1" applyBorder="1" applyAlignment="1" applyProtection="1">
      <alignment horizontal="left" wrapText="1"/>
      <protection/>
    </xf>
    <xf numFmtId="0" fontId="16" fillId="0" borderId="30" xfId="0" applyFont="1" applyFill="1" applyBorder="1" applyAlignment="1" applyProtection="1">
      <alignment horizontal="left" wrapText="1"/>
      <protection/>
    </xf>
    <xf numFmtId="0" fontId="16" fillId="0" borderId="63" xfId="0" applyFont="1" applyFill="1" applyBorder="1" applyAlignment="1" applyProtection="1">
      <alignment horizontal="left" wrapText="1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38" xfId="0" applyNumberFormat="1" applyFont="1" applyFill="1" applyBorder="1" applyAlignment="1" applyProtection="1">
      <alignment horizontal="center" vertical="center"/>
      <protection/>
    </xf>
    <xf numFmtId="0" fontId="16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63" fillId="0" borderId="21" xfId="0" applyNumberFormat="1" applyFont="1" applyFill="1" applyBorder="1" applyAlignment="1" applyProtection="1">
      <alignment horizontal="center" vertical="center"/>
      <protection/>
    </xf>
    <xf numFmtId="0" fontId="63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horizontal="left" vertical="top" wrapText="1"/>
      <protection/>
    </xf>
    <xf numFmtId="0" fontId="16" fillId="0" borderId="35" xfId="0" applyFont="1" applyFill="1" applyBorder="1" applyAlignment="1" applyProtection="1">
      <alignment horizontal="left" vertical="top" wrapText="1"/>
      <protection/>
    </xf>
    <xf numFmtId="0" fontId="16" fillId="0" borderId="41" xfId="0" applyFont="1" applyFill="1" applyBorder="1" applyAlignment="1" applyProtection="1">
      <alignment horizontal="left" vertical="top" wrapText="1"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63" fillId="0" borderId="20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left" vertical="top" wrapText="1"/>
      <protection/>
    </xf>
    <xf numFmtId="0" fontId="16" fillId="0" borderId="21" xfId="0" applyFont="1" applyFill="1" applyBorder="1" applyAlignment="1" applyProtection="1">
      <alignment horizontal="left" vertical="top" wrapText="1"/>
      <protection/>
    </xf>
    <xf numFmtId="0" fontId="16" fillId="0" borderId="22" xfId="0" applyFont="1" applyFill="1" applyBorder="1" applyAlignment="1" applyProtection="1">
      <alignment horizontal="left" vertical="top" wrapText="1"/>
      <protection/>
    </xf>
    <xf numFmtId="0" fontId="64" fillId="0" borderId="14" xfId="0" applyFont="1" applyFill="1" applyBorder="1" applyAlignment="1" applyProtection="1">
      <alignment horizontal="left" wrapText="1"/>
      <protection/>
    </xf>
    <xf numFmtId="0" fontId="64" fillId="0" borderId="15" xfId="0" applyFont="1" applyFill="1" applyBorder="1" applyAlignment="1" applyProtection="1">
      <alignment horizontal="left" wrapText="1"/>
      <protection/>
    </xf>
    <xf numFmtId="0" fontId="64" fillId="0" borderId="16" xfId="0" applyFont="1" applyFill="1" applyBorder="1" applyAlignment="1" applyProtection="1">
      <alignment horizontal="left" wrapText="1"/>
      <protection/>
    </xf>
    <xf numFmtId="0" fontId="63" fillId="0" borderId="14" xfId="0" applyNumberFormat="1" applyFont="1" applyFill="1" applyBorder="1" applyAlignment="1" applyProtection="1">
      <alignment horizontal="center" vertical="center"/>
      <protection/>
    </xf>
    <xf numFmtId="0" fontId="63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center" wrapText="1"/>
      <protection/>
    </xf>
    <xf numFmtId="49" fontId="16" fillId="0" borderId="17" xfId="0" applyNumberFormat="1" applyFont="1" applyFill="1" applyBorder="1" applyAlignment="1" applyProtection="1">
      <alignment horizontal="center" wrapText="1"/>
      <protection/>
    </xf>
    <xf numFmtId="49" fontId="16" fillId="0" borderId="40" xfId="0" applyNumberFormat="1" applyFont="1" applyFill="1" applyBorder="1" applyAlignment="1" applyProtection="1">
      <alignment horizontal="center" vertical="center" wrapText="1"/>
      <protection/>
    </xf>
    <xf numFmtId="49" fontId="16" fillId="0" borderId="35" xfId="0" applyNumberFormat="1" applyFont="1" applyFill="1" applyBorder="1" applyAlignment="1" applyProtection="1">
      <alignment horizontal="center" vertical="center" wrapText="1"/>
      <protection/>
    </xf>
    <xf numFmtId="49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16" fillId="0" borderId="25" xfId="0" applyNumberFormat="1" applyFont="1" applyFill="1" applyBorder="1" applyAlignment="1" applyProtection="1">
      <alignment horizontal="center" wrapText="1"/>
      <protection/>
    </xf>
    <xf numFmtId="0" fontId="16" fillId="0" borderId="20" xfId="0" applyFont="1" applyFill="1" applyBorder="1" applyAlignment="1" applyProtection="1">
      <alignment horizontal="left" wrapText="1"/>
      <protection/>
    </xf>
    <xf numFmtId="0" fontId="16" fillId="0" borderId="21" xfId="0" applyFont="1" applyFill="1" applyBorder="1" applyAlignment="1" applyProtection="1">
      <alignment horizontal="left" wrapText="1"/>
      <protection/>
    </xf>
    <xf numFmtId="0" fontId="16" fillId="0" borderId="22" xfId="0" applyFont="1" applyFill="1" applyBorder="1" applyAlignment="1" applyProtection="1">
      <alignment horizontal="left" wrapText="1"/>
      <protection/>
    </xf>
    <xf numFmtId="0" fontId="64" fillId="0" borderId="20" xfId="0" applyFont="1" applyFill="1" applyBorder="1" applyAlignment="1" applyProtection="1">
      <alignment horizontal="left" wrapText="1"/>
      <protection/>
    </xf>
    <xf numFmtId="0" fontId="64" fillId="0" borderId="21" xfId="0" applyFont="1" applyFill="1" applyBorder="1" applyAlignment="1" applyProtection="1">
      <alignment horizontal="left" wrapText="1"/>
      <protection/>
    </xf>
    <xf numFmtId="0" fontId="64" fillId="0" borderId="22" xfId="0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0" fontId="16" fillId="0" borderId="47" xfId="0" applyNumberFormat="1" applyFont="1" applyFill="1" applyBorder="1" applyAlignment="1" applyProtection="1">
      <alignment horizontal="left" vertical="center" wrapText="1"/>
      <protection/>
    </xf>
    <xf numFmtId="0" fontId="16" fillId="0" borderId="4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11" fillId="0" borderId="29" xfId="0" applyNumberFormat="1" applyFont="1" applyFill="1" applyBorder="1" applyAlignment="1" applyProtection="1">
      <alignment horizontal="right" vertical="justify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66" xfId="0" applyNumberFormat="1" applyFont="1" applyFill="1" applyBorder="1" applyAlignment="1" applyProtection="1">
      <alignment horizontal="left" vertical="center"/>
      <protection/>
    </xf>
    <xf numFmtId="0" fontId="16" fillId="0" borderId="27" xfId="0" applyNumberFormat="1" applyFont="1" applyFill="1" applyBorder="1" applyAlignment="1" applyProtection="1">
      <alignment horizontal="left" vertical="center"/>
      <protection/>
    </xf>
    <xf numFmtId="0" fontId="16" fillId="0" borderId="66" xfId="0" applyNumberFormat="1" applyFont="1" applyFill="1" applyBorder="1" applyAlignment="1" applyProtection="1">
      <alignment horizontal="left" vertical="center"/>
      <protection/>
    </xf>
    <xf numFmtId="0" fontId="7" fillId="0" borderId="47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16" fillId="0" borderId="46" xfId="0" applyFont="1" applyFill="1" applyBorder="1" applyAlignment="1" applyProtection="1">
      <alignment horizontal="left" vertical="center"/>
      <protection/>
    </xf>
    <xf numFmtId="0" fontId="21" fillId="0" borderId="44" xfId="0" applyFont="1" applyFill="1" applyBorder="1" applyAlignment="1">
      <alignment horizontal="left" vertical="center"/>
    </xf>
    <xf numFmtId="0" fontId="16" fillId="0" borderId="47" xfId="0" applyFont="1" applyFill="1" applyBorder="1" applyAlignment="1" applyProtection="1">
      <alignment horizontal="center" vertical="center"/>
      <protection/>
    </xf>
    <xf numFmtId="0" fontId="21" fillId="0" borderId="45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 applyProtection="1">
      <alignment horizontal="center" wrapText="1"/>
      <protection/>
    </xf>
    <xf numFmtId="0" fontId="15" fillId="0" borderId="47" xfId="0" applyFont="1" applyFill="1" applyBorder="1" applyAlignment="1" applyProtection="1">
      <alignment horizontal="left" vertical="top" wrapText="1"/>
      <protection/>
    </xf>
    <xf numFmtId="0" fontId="15" fillId="0" borderId="44" xfId="0" applyFont="1" applyFill="1" applyBorder="1" applyAlignment="1" applyProtection="1">
      <alignment horizontal="left" vertical="top" wrapText="1"/>
      <protection/>
    </xf>
    <xf numFmtId="0" fontId="15" fillId="0" borderId="45" xfId="0" applyFont="1" applyFill="1" applyBorder="1" applyAlignment="1" applyProtection="1">
      <alignment horizontal="left" vertical="top" wrapText="1"/>
      <protection/>
    </xf>
    <xf numFmtId="0" fontId="15" fillId="0" borderId="49" xfId="0" applyFont="1" applyFill="1" applyBorder="1" applyAlignment="1" applyProtection="1">
      <alignment horizontal="left" vertical="top" wrapText="1"/>
      <protection/>
    </xf>
    <xf numFmtId="0" fontId="15" fillId="0" borderId="50" xfId="0" applyFont="1" applyFill="1" applyBorder="1" applyAlignment="1" applyProtection="1">
      <alignment horizontal="left" vertical="top" wrapText="1"/>
      <protection/>
    </xf>
    <xf numFmtId="0" fontId="15" fillId="0" borderId="51" xfId="0" applyFont="1" applyFill="1" applyBorder="1" applyAlignment="1" applyProtection="1">
      <alignment horizontal="left" vertical="top" wrapText="1"/>
      <protection/>
    </xf>
    <xf numFmtId="0" fontId="15" fillId="0" borderId="47" xfId="0" applyFont="1" applyFill="1" applyBorder="1" applyAlignment="1" applyProtection="1">
      <alignment horizontal="left" wrapText="1"/>
      <protection/>
    </xf>
    <xf numFmtId="0" fontId="14" fillId="0" borderId="44" xfId="0" applyFont="1" applyFill="1" applyBorder="1" applyAlignment="1" applyProtection="1">
      <alignment horizontal="left" wrapText="1"/>
      <protection/>
    </xf>
    <xf numFmtId="0" fontId="14" fillId="0" borderId="32" xfId="0" applyFont="1" applyFill="1" applyBorder="1" applyAlignment="1" applyProtection="1">
      <alignment horizontal="left" wrapText="1"/>
      <protection/>
    </xf>
    <xf numFmtId="0" fontId="14" fillId="0" borderId="45" xfId="0" applyFont="1" applyFill="1" applyBorder="1" applyAlignment="1" applyProtection="1">
      <alignment horizontal="left" wrapText="1"/>
      <protection/>
    </xf>
    <xf numFmtId="1" fontId="7" fillId="0" borderId="47" xfId="0" applyNumberFormat="1" applyFont="1" applyFill="1" applyBorder="1" applyAlignment="1" applyProtection="1">
      <alignment horizontal="center" vertical="center"/>
      <protection/>
    </xf>
    <xf numFmtId="1" fontId="7" fillId="0" borderId="48" xfId="0" applyNumberFormat="1" applyFont="1" applyFill="1" applyBorder="1" applyAlignment="1" applyProtection="1">
      <alignment horizontal="center" vertical="center"/>
      <protection/>
    </xf>
    <xf numFmtId="200" fontId="7" fillId="0" borderId="47" xfId="0" applyNumberFormat="1" applyFont="1" applyFill="1" applyBorder="1" applyAlignment="1" applyProtection="1">
      <alignment horizontal="center" vertical="center"/>
      <protection/>
    </xf>
    <xf numFmtId="200" fontId="7" fillId="0" borderId="48" xfId="0" applyNumberFormat="1" applyFont="1" applyFill="1" applyBorder="1" applyAlignment="1" applyProtection="1">
      <alignment horizontal="center" vertical="center"/>
      <protection/>
    </xf>
    <xf numFmtId="1" fontId="7" fillId="0" borderId="45" xfId="0" applyNumberFormat="1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left" wrapText="1"/>
      <protection/>
    </xf>
    <xf numFmtId="0" fontId="7" fillId="0" borderId="47" xfId="0" applyFont="1" applyFill="1" applyBorder="1" applyAlignment="1" applyProtection="1">
      <alignment horizontal="right" wrapText="1"/>
      <protection/>
    </xf>
    <xf numFmtId="0" fontId="7" fillId="0" borderId="44" xfId="0" applyFont="1" applyFill="1" applyBorder="1" applyAlignment="1" applyProtection="1">
      <alignment horizontal="right" wrapText="1"/>
      <protection/>
    </xf>
    <xf numFmtId="0" fontId="7" fillId="0" borderId="45" xfId="0" applyFont="1" applyFill="1" applyBorder="1" applyAlignment="1" applyProtection="1">
      <alignment horizontal="right" wrapText="1"/>
      <protection/>
    </xf>
    <xf numFmtId="0" fontId="7" fillId="0" borderId="31" xfId="0" applyFont="1" applyFill="1" applyBorder="1" applyAlignment="1" applyProtection="1">
      <alignment horizontal="right" wrapText="1"/>
      <protection/>
    </xf>
    <xf numFmtId="0" fontId="7" fillId="0" borderId="32" xfId="0" applyFont="1" applyFill="1" applyBorder="1" applyAlignment="1" applyProtection="1">
      <alignment horizontal="right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63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Fill="1" applyBorder="1" applyAlignment="1" applyProtection="1">
      <alignment horizontal="center" vertical="center" wrapText="1"/>
      <protection/>
    </xf>
    <xf numFmtId="49" fontId="16" fillId="0" borderId="30" xfId="0" applyNumberFormat="1" applyFont="1" applyFill="1" applyBorder="1" applyAlignment="1" applyProtection="1">
      <alignment horizontal="center" vertical="center" wrapText="1"/>
      <protection/>
    </xf>
    <xf numFmtId="49" fontId="16" fillId="0" borderId="63" xfId="0" applyNumberFormat="1" applyFont="1" applyFill="1" applyBorder="1" applyAlignment="1" applyProtection="1">
      <alignment horizontal="center" vertical="center" wrapText="1"/>
      <protection/>
    </xf>
    <xf numFmtId="0" fontId="16" fillId="33" borderId="36" xfId="0" applyFont="1" applyFill="1" applyBorder="1" applyAlignment="1" applyProtection="1">
      <alignment horizontal="left" vertical="top" wrapText="1"/>
      <protection/>
    </xf>
    <xf numFmtId="0" fontId="16" fillId="33" borderId="30" xfId="0" applyFont="1" applyFill="1" applyBorder="1" applyAlignment="1" applyProtection="1">
      <alignment horizontal="left" vertical="top" wrapText="1"/>
      <protection/>
    </xf>
    <xf numFmtId="0" fontId="16" fillId="33" borderId="37" xfId="0" applyFont="1" applyFill="1" applyBorder="1" applyAlignment="1" applyProtection="1">
      <alignment horizontal="left" vertical="top" wrapText="1"/>
      <protection/>
    </xf>
    <xf numFmtId="0" fontId="7" fillId="33" borderId="62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left" vertical="top" wrapText="1"/>
      <protection/>
    </xf>
    <xf numFmtId="0" fontId="16" fillId="33" borderId="15" xfId="0" applyFont="1" applyFill="1" applyBorder="1" applyAlignment="1" applyProtection="1">
      <alignment horizontal="left" vertical="top" wrapText="1"/>
      <protection/>
    </xf>
    <xf numFmtId="0" fontId="16" fillId="33" borderId="16" xfId="0" applyFont="1" applyFill="1" applyBorder="1" applyAlignment="1" applyProtection="1">
      <alignment horizontal="left" vertical="top" wrapText="1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6" xfId="0" applyFont="1" applyFill="1" applyBorder="1" applyAlignment="1" applyProtection="1">
      <alignment horizontal="left" vertical="top" wrapText="1"/>
      <protection/>
    </xf>
    <xf numFmtId="200" fontId="7" fillId="0" borderId="15" xfId="0" applyNumberFormat="1" applyFont="1" applyFill="1" applyBorder="1" applyAlignment="1" applyProtection="1">
      <alignment horizontal="center" vertical="center"/>
      <protection/>
    </xf>
    <xf numFmtId="20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67" xfId="0" applyNumberFormat="1" applyFont="1" applyFill="1" applyBorder="1" applyAlignment="1" applyProtection="1">
      <alignment horizontal="center" vertical="center"/>
      <protection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65" xfId="0" applyNumberFormat="1" applyFont="1" applyFill="1" applyBorder="1" applyAlignment="1" applyProtection="1">
      <alignment horizontal="center" vertical="center"/>
      <protection/>
    </xf>
    <xf numFmtId="0" fontId="63" fillId="0" borderId="35" xfId="0" applyNumberFormat="1" applyFont="1" applyFill="1" applyBorder="1" applyAlignment="1" applyProtection="1">
      <alignment horizontal="center" vertical="center"/>
      <protection/>
    </xf>
    <xf numFmtId="0" fontId="16" fillId="0" borderId="35" xfId="0" applyNumberFormat="1" applyFont="1" applyFill="1" applyBorder="1" applyAlignment="1" applyProtection="1">
      <alignment horizontal="center" vertical="center"/>
      <protection/>
    </xf>
    <xf numFmtId="0" fontId="16" fillId="0" borderId="41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16" fillId="0" borderId="40" xfId="0" applyNumberFormat="1" applyFont="1" applyFill="1" applyBorder="1" applyAlignment="1" applyProtection="1">
      <alignment horizontal="center" vertical="center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1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right" wrapText="1"/>
      <protection/>
    </xf>
    <xf numFmtId="0" fontId="16" fillId="0" borderId="44" xfId="0" applyFont="1" applyFill="1" applyBorder="1" applyAlignment="1" applyProtection="1">
      <alignment horizontal="left" wrapText="1"/>
      <protection/>
    </xf>
    <xf numFmtId="0" fontId="16" fillId="0" borderId="45" xfId="0" applyFont="1" applyFill="1" applyBorder="1" applyAlignment="1" applyProtection="1">
      <alignment horizontal="left" wrapText="1"/>
      <protection/>
    </xf>
    <xf numFmtId="0" fontId="16" fillId="0" borderId="14" xfId="0" applyFont="1" applyFill="1" applyBorder="1" applyAlignment="1" applyProtection="1">
      <alignment horizontal="left" wrapText="1"/>
      <protection/>
    </xf>
    <xf numFmtId="0" fontId="16" fillId="0" borderId="15" xfId="0" applyFont="1" applyFill="1" applyBorder="1" applyAlignment="1" applyProtection="1">
      <alignment horizontal="left" wrapText="1"/>
      <protection/>
    </xf>
    <xf numFmtId="0" fontId="16" fillId="0" borderId="17" xfId="0" applyFont="1" applyFill="1" applyBorder="1" applyAlignment="1" applyProtection="1">
      <alignment horizontal="left" wrapText="1"/>
      <protection/>
    </xf>
    <xf numFmtId="0" fontId="63" fillId="0" borderId="27" xfId="0" applyNumberFormat="1" applyFont="1" applyFill="1" applyBorder="1" applyAlignment="1" applyProtection="1">
      <alignment horizontal="center" vertical="center"/>
      <protection/>
    </xf>
    <xf numFmtId="0" fontId="63" fillId="0" borderId="68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wrapText="1"/>
      <protection/>
    </xf>
    <xf numFmtId="49" fontId="16" fillId="0" borderId="11" xfId="0" applyNumberFormat="1" applyFont="1" applyFill="1" applyBorder="1" applyAlignment="1" applyProtection="1">
      <alignment horizontal="center" wrapText="1"/>
      <protection/>
    </xf>
    <xf numFmtId="49" fontId="16" fillId="0" borderId="67" xfId="0" applyNumberFormat="1" applyFont="1" applyFill="1" applyBorder="1" applyAlignment="1" applyProtection="1">
      <alignment horizontal="center" wrapText="1"/>
      <protection/>
    </xf>
    <xf numFmtId="0" fontId="64" fillId="0" borderId="10" xfId="0" applyFont="1" applyFill="1" applyBorder="1" applyAlignment="1" applyProtection="1">
      <alignment horizontal="left" wrapText="1"/>
      <protection/>
    </xf>
    <xf numFmtId="0" fontId="64" fillId="0" borderId="11" xfId="0" applyFont="1" applyFill="1" applyBorder="1" applyAlignment="1" applyProtection="1">
      <alignment horizontal="left" wrapText="1"/>
      <protection/>
    </xf>
    <xf numFmtId="0" fontId="64" fillId="0" borderId="12" xfId="0" applyFont="1" applyFill="1" applyBorder="1" applyAlignment="1" applyProtection="1">
      <alignment horizontal="left" wrapText="1"/>
      <protection/>
    </xf>
    <xf numFmtId="49" fontId="16" fillId="0" borderId="39" xfId="0" applyNumberFormat="1" applyFont="1" applyFill="1" applyBorder="1" applyAlignment="1" applyProtection="1">
      <alignment horizontal="center" wrapText="1"/>
      <protection/>
    </xf>
    <xf numFmtId="49" fontId="16" fillId="0" borderId="57" xfId="0" applyNumberFormat="1" applyFont="1" applyFill="1" applyBorder="1" applyAlignment="1" applyProtection="1">
      <alignment horizontal="center" wrapText="1"/>
      <protection/>
    </xf>
    <xf numFmtId="0" fontId="16" fillId="0" borderId="40" xfId="0" applyFont="1" applyFill="1" applyBorder="1" applyAlignment="1" applyProtection="1">
      <alignment horizontal="left" wrapText="1"/>
      <protection/>
    </xf>
    <xf numFmtId="0" fontId="16" fillId="0" borderId="35" xfId="0" applyFont="1" applyFill="1" applyBorder="1" applyAlignment="1" applyProtection="1">
      <alignment horizontal="left" wrapText="1"/>
      <protection/>
    </xf>
    <xf numFmtId="0" fontId="16" fillId="0" borderId="41" xfId="0" applyFont="1" applyFill="1" applyBorder="1" applyAlignment="1" applyProtection="1">
      <alignment horizontal="left" wrapText="1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6" fillId="0" borderId="67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200" fontId="63" fillId="0" borderId="11" xfId="0" applyNumberFormat="1" applyFont="1" applyFill="1" applyBorder="1" applyAlignment="1" applyProtection="1">
      <alignment horizontal="center" vertical="center"/>
      <protection/>
    </xf>
    <xf numFmtId="200" fontId="63" fillId="0" borderId="12" xfId="0" applyNumberFormat="1" applyFont="1" applyFill="1" applyBorder="1" applyAlignment="1" applyProtection="1">
      <alignment horizontal="center" vertical="center"/>
      <protection/>
    </xf>
    <xf numFmtId="0" fontId="63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left" wrapText="1"/>
      <protection/>
    </xf>
    <xf numFmtId="0" fontId="63" fillId="0" borderId="41" xfId="0" applyNumberFormat="1" applyFont="1" applyFill="1" applyBorder="1" applyAlignment="1" applyProtection="1">
      <alignment horizontal="center" vertical="center"/>
      <protection/>
    </xf>
    <xf numFmtId="0" fontId="63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58" xfId="0" applyNumberFormat="1" applyFont="1" applyFill="1" applyBorder="1" applyAlignment="1" applyProtection="1">
      <alignment horizontal="center" vertical="center"/>
      <protection/>
    </xf>
    <xf numFmtId="49" fontId="16" fillId="0" borderId="40" xfId="0" applyNumberFormat="1" applyFont="1" applyFill="1" applyBorder="1" applyAlignment="1" applyProtection="1">
      <alignment horizontal="center" wrapText="1"/>
      <protection/>
    </xf>
    <xf numFmtId="49" fontId="16" fillId="0" borderId="35" xfId="0" applyNumberFormat="1" applyFont="1" applyFill="1" applyBorder="1" applyAlignment="1" applyProtection="1">
      <alignment horizont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60" xfId="0" applyNumberFormat="1" applyFont="1" applyFill="1" applyBorder="1" applyAlignment="1" applyProtection="1">
      <alignment horizontal="center" vertical="center" wrapText="1"/>
      <protection/>
    </xf>
    <xf numFmtId="49" fontId="16" fillId="0" borderId="61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/>
      <protection/>
    </xf>
    <xf numFmtId="0" fontId="16" fillId="0" borderId="15" xfId="0" applyFont="1" applyFill="1" applyBorder="1" applyAlignment="1" applyProtection="1">
      <alignment/>
      <protection/>
    </xf>
    <xf numFmtId="0" fontId="16" fillId="0" borderId="16" xfId="0" applyFont="1" applyFill="1" applyBorder="1" applyAlignment="1" applyProtection="1">
      <alignment/>
      <protection/>
    </xf>
    <xf numFmtId="0" fontId="16" fillId="0" borderId="35" xfId="0" applyFont="1" applyFill="1" applyBorder="1" applyAlignment="1" applyProtection="1">
      <alignment/>
      <protection/>
    </xf>
    <xf numFmtId="0" fontId="16" fillId="0" borderId="42" xfId="0" applyFont="1" applyFill="1" applyBorder="1" applyAlignment="1" applyProtection="1">
      <alignment/>
      <protection/>
    </xf>
    <xf numFmtId="49" fontId="16" fillId="0" borderId="42" xfId="0" applyNumberFormat="1" applyFont="1" applyFill="1" applyBorder="1" applyAlignment="1" applyProtection="1">
      <alignment horizontal="center" wrapText="1"/>
      <protection/>
    </xf>
    <xf numFmtId="0" fontId="16" fillId="0" borderId="17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69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20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0" fontId="16" fillId="0" borderId="42" xfId="0" applyNumberFormat="1" applyFont="1" applyFill="1" applyBorder="1" applyAlignment="1" applyProtection="1">
      <alignment horizontal="center" vertical="center"/>
      <protection/>
    </xf>
    <xf numFmtId="0" fontId="16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/>
      <protection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200" fontId="7" fillId="0" borderId="40" xfId="0" applyNumberFormat="1" applyFont="1" applyFill="1" applyBorder="1" applyAlignment="1" applyProtection="1">
      <alignment horizontal="center" vertical="center"/>
      <protection/>
    </xf>
    <xf numFmtId="20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200" fontId="7" fillId="0" borderId="20" xfId="0" applyNumberFormat="1" applyFont="1" applyFill="1" applyBorder="1" applyAlignment="1" applyProtection="1">
      <alignment horizontal="center" vertical="center"/>
      <protection/>
    </xf>
    <xf numFmtId="200" fontId="7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Fill="1" applyBorder="1" applyAlignment="1" applyProtection="1">
      <alignment horizontal="center" wrapText="1"/>
      <protection/>
    </xf>
    <xf numFmtId="49" fontId="16" fillId="0" borderId="54" xfId="0" applyNumberFormat="1" applyFont="1" applyFill="1" applyBorder="1" applyAlignment="1" applyProtection="1">
      <alignment horizontal="center" wrapText="1"/>
      <protection/>
    </xf>
    <xf numFmtId="0" fontId="16" fillId="0" borderId="40" xfId="0" applyFont="1" applyFill="1" applyBorder="1" applyAlignment="1" applyProtection="1">
      <alignment/>
      <protection/>
    </xf>
    <xf numFmtId="0" fontId="16" fillId="0" borderId="41" xfId="0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wrapText="1"/>
      <protection/>
    </xf>
    <xf numFmtId="0" fontId="16" fillId="0" borderId="14" xfId="0" applyFont="1" applyFill="1" applyBorder="1" applyAlignment="1" applyProtection="1">
      <alignment wrapText="1"/>
      <protection/>
    </xf>
    <xf numFmtId="0" fontId="16" fillId="0" borderId="15" xfId="0" applyFont="1" applyFill="1" applyBorder="1" applyAlignment="1" applyProtection="1">
      <alignment wrapText="1"/>
      <protection/>
    </xf>
    <xf numFmtId="0" fontId="16" fillId="0" borderId="17" xfId="0" applyFont="1" applyFill="1" applyBorder="1" applyAlignment="1" applyProtection="1">
      <alignment wrapText="1"/>
      <protection/>
    </xf>
    <xf numFmtId="0" fontId="16" fillId="0" borderId="10" xfId="0" applyFont="1" applyFill="1" applyBorder="1" applyAlignment="1" applyProtection="1">
      <alignment horizontal="left" wrapText="1"/>
      <protection/>
    </xf>
    <xf numFmtId="0" fontId="16" fillId="0" borderId="11" xfId="0" applyFont="1" applyFill="1" applyBorder="1" applyAlignment="1" applyProtection="1">
      <alignment horizontal="left" wrapText="1"/>
      <protection/>
    </xf>
    <xf numFmtId="0" fontId="16" fillId="0" borderId="67" xfId="0" applyFont="1" applyFill="1" applyBorder="1" applyAlignment="1" applyProtection="1">
      <alignment horizontal="left" wrapText="1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20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49" fontId="16" fillId="0" borderId="16" xfId="0" applyNumberFormat="1" applyFont="1" applyFill="1" applyBorder="1" applyAlignment="1" applyProtection="1">
      <alignment horizontal="center" wrapText="1"/>
      <protection/>
    </xf>
    <xf numFmtId="49" fontId="16" fillId="0" borderId="41" xfId="0" applyNumberFormat="1" applyFont="1" applyFill="1" applyBorder="1" applyAlignment="1" applyProtection="1">
      <alignment horizontal="center" wrapText="1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34" xfId="0" applyNumberFormat="1" applyFont="1" applyFill="1" applyBorder="1" applyAlignment="1" applyProtection="1">
      <alignment horizontal="center" wrapText="1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left" wrapText="1"/>
      <protection/>
    </xf>
    <xf numFmtId="0" fontId="16" fillId="0" borderId="39" xfId="0" applyNumberFormat="1" applyFont="1" applyFill="1" applyBorder="1" applyAlignment="1" applyProtection="1">
      <alignment horizontal="center" vertical="center"/>
      <protection/>
    </xf>
    <xf numFmtId="0" fontId="16" fillId="0" borderId="65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left" wrapText="1"/>
      <protection/>
    </xf>
    <xf numFmtId="0" fontId="16" fillId="0" borderId="54" xfId="0" applyFont="1" applyFill="1" applyBorder="1" applyAlignment="1" applyProtection="1">
      <alignment horizontal="left" wrapText="1"/>
      <protection/>
    </xf>
    <xf numFmtId="0" fontId="16" fillId="0" borderId="59" xfId="0" applyFont="1" applyFill="1" applyBorder="1" applyAlignment="1" applyProtection="1">
      <alignment horizontal="left" wrapText="1"/>
      <protection/>
    </xf>
    <xf numFmtId="0" fontId="16" fillId="0" borderId="39" xfId="0" applyFont="1" applyFill="1" applyBorder="1" applyAlignment="1" applyProtection="1">
      <alignment horizontal="left" wrapText="1"/>
      <protection/>
    </xf>
    <xf numFmtId="0" fontId="16" fillId="0" borderId="57" xfId="0" applyFont="1" applyFill="1" applyBorder="1" applyAlignment="1" applyProtection="1">
      <alignment horizontal="left" wrapText="1"/>
      <protection/>
    </xf>
    <xf numFmtId="0" fontId="16" fillId="0" borderId="58" xfId="0" applyFont="1" applyFill="1" applyBorder="1" applyAlignment="1" applyProtection="1">
      <alignment horizontal="left" wrapText="1"/>
      <protection/>
    </xf>
    <xf numFmtId="0" fontId="16" fillId="0" borderId="60" xfId="0" applyFont="1" applyFill="1" applyBorder="1" applyAlignment="1" applyProtection="1">
      <alignment horizontal="left" wrapText="1"/>
      <protection/>
    </xf>
    <xf numFmtId="0" fontId="16" fillId="0" borderId="61" xfId="0" applyFont="1" applyFill="1" applyBorder="1" applyAlignment="1" applyProtection="1">
      <alignment horizontal="left" wrapText="1"/>
      <protection/>
    </xf>
    <xf numFmtId="200" fontId="7" fillId="0" borderId="10" xfId="0" applyNumberFormat="1" applyFont="1" applyFill="1" applyBorder="1" applyAlignment="1" applyProtection="1">
      <alignment horizontal="center" vertical="center"/>
      <protection/>
    </xf>
    <xf numFmtId="20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49" fontId="16" fillId="0" borderId="26" xfId="0" applyNumberFormat="1" applyFont="1" applyFill="1" applyBorder="1" applyAlignment="1" applyProtection="1">
      <alignment horizontal="center" wrapText="1"/>
      <protection/>
    </xf>
    <xf numFmtId="0" fontId="16" fillId="0" borderId="27" xfId="0" applyNumberFormat="1" applyFont="1" applyFill="1" applyBorder="1" applyAlignment="1" applyProtection="1">
      <alignment horizontal="center" vertical="center"/>
      <protection/>
    </xf>
    <xf numFmtId="0" fontId="16" fillId="0" borderId="68" xfId="0" applyNumberFormat="1" applyFont="1" applyFill="1" applyBorder="1" applyAlignment="1" applyProtection="1">
      <alignment horizontal="center" vertical="center"/>
      <protection/>
    </xf>
    <xf numFmtId="0" fontId="16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7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5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67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59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200" fontId="7" fillId="0" borderId="17" xfId="0" applyNumberFormat="1" applyFont="1" applyFill="1" applyBorder="1" applyAlignment="1" applyProtection="1">
      <alignment horizontal="center" vertical="center"/>
      <protection/>
    </xf>
    <xf numFmtId="49" fontId="16" fillId="0" borderId="58" xfId="0" applyNumberFormat="1" applyFont="1" applyFill="1" applyBorder="1" applyAlignment="1" applyProtection="1">
      <alignment horizontal="center" wrapText="1"/>
      <protection/>
    </xf>
    <xf numFmtId="0" fontId="16" fillId="0" borderId="60" xfId="0" applyNumberFormat="1" applyFont="1" applyFill="1" applyBorder="1" applyAlignment="1" applyProtection="1">
      <alignment horizontal="center" vertical="center"/>
      <protection/>
    </xf>
    <xf numFmtId="49" fontId="16" fillId="0" borderId="65" xfId="0" applyNumberFormat="1" applyFont="1" applyFill="1" applyBorder="1" applyAlignment="1" applyProtection="1">
      <alignment horizontal="center" wrapText="1"/>
      <protection/>
    </xf>
    <xf numFmtId="1" fontId="7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49" fontId="9" fillId="0" borderId="56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71" xfId="0" applyNumberFormat="1" applyFont="1" applyFill="1" applyBorder="1" applyAlignment="1" applyProtection="1">
      <alignment horizontal="center" vertical="center"/>
      <protection/>
    </xf>
    <xf numFmtId="49" fontId="9" fillId="0" borderId="69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 wrapText="1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0" fillId="0" borderId="7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43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43" xfId="0" applyFont="1" applyFill="1" applyBorder="1" applyAlignment="1" applyProtection="1">
      <alignment horizontal="right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3" fillId="0" borderId="49" xfId="0" applyFont="1" applyFill="1" applyBorder="1" applyAlignment="1" applyProtection="1">
      <alignment horizontal="center" vertical="center" textRotation="90" wrapText="1"/>
      <protection/>
    </xf>
    <xf numFmtId="0" fontId="13" fillId="0" borderId="31" xfId="0" applyFont="1" applyFill="1" applyBorder="1" applyAlignment="1" applyProtection="1">
      <alignment horizontal="center" vertical="center" textRotation="90" wrapText="1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 applyProtection="1">
      <alignment horizontal="left" wrapText="1"/>
      <protection/>
    </xf>
    <xf numFmtId="0" fontId="16" fillId="0" borderId="68" xfId="0" applyFont="1" applyFill="1" applyBorder="1" applyAlignment="1" applyProtection="1">
      <alignment horizontal="left" wrapText="1"/>
      <protection/>
    </xf>
    <xf numFmtId="0" fontId="16" fillId="0" borderId="66" xfId="0" applyFont="1" applyFill="1" applyBorder="1" applyAlignment="1" applyProtection="1">
      <alignment horizontal="left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1" fontId="7" fillId="0" borderId="68" xfId="0" applyNumberFormat="1" applyFont="1" applyFill="1" applyBorder="1" applyAlignment="1" applyProtection="1">
      <alignment horizontal="center" vertical="center"/>
      <protection/>
    </xf>
    <xf numFmtId="0" fontId="12" fillId="0" borderId="39" xfId="0" applyNumberFormat="1" applyFont="1" applyFill="1" applyBorder="1" applyAlignment="1" applyProtection="1">
      <alignment horizontal="center" vertical="center"/>
      <protection/>
    </xf>
    <xf numFmtId="0" fontId="12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58" xfId="0" applyNumberFormat="1" applyFont="1" applyFill="1" applyBorder="1" applyAlignment="1" applyProtection="1">
      <alignment horizontal="center" vertical="center"/>
      <protection/>
    </xf>
    <xf numFmtId="49" fontId="12" fillId="0" borderId="39" xfId="0" applyNumberFormat="1" applyFont="1" applyFill="1" applyBorder="1" applyAlignment="1" applyProtection="1">
      <alignment horizontal="center" vertical="center"/>
      <protection/>
    </xf>
    <xf numFmtId="49" fontId="12" fillId="0" borderId="57" xfId="0" applyNumberFormat="1" applyFont="1" applyFill="1" applyBorder="1" applyAlignment="1" applyProtection="1">
      <alignment horizontal="center" vertical="center"/>
      <protection/>
    </xf>
    <xf numFmtId="49" fontId="12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top" wrapText="1"/>
      <protection/>
    </xf>
    <xf numFmtId="0" fontId="10" fillId="0" borderId="50" xfId="0" applyFont="1" applyFill="1" applyBorder="1" applyAlignment="1" applyProtection="1">
      <alignment horizontal="center" vertical="top" wrapText="1"/>
      <protection/>
    </xf>
    <xf numFmtId="0" fontId="10" fillId="0" borderId="51" xfId="0" applyFont="1" applyFill="1" applyBorder="1" applyAlignment="1" applyProtection="1">
      <alignment horizontal="center" vertical="top" wrapText="1"/>
      <protection/>
    </xf>
    <xf numFmtId="0" fontId="10" fillId="0" borderId="31" xfId="0" applyFont="1" applyFill="1" applyBorder="1" applyAlignment="1" applyProtection="1">
      <alignment horizontal="center" vertical="top" wrapText="1"/>
      <protection/>
    </xf>
    <xf numFmtId="0" fontId="10" fillId="0" borderId="32" xfId="0" applyFont="1" applyFill="1" applyBorder="1" applyAlignment="1" applyProtection="1">
      <alignment horizontal="center" vertical="top" wrapText="1"/>
      <protection/>
    </xf>
    <xf numFmtId="0" fontId="10" fillId="0" borderId="33" xfId="0" applyFont="1" applyFill="1" applyBorder="1" applyAlignment="1" applyProtection="1">
      <alignment horizontal="center" vertical="top" wrapText="1"/>
      <protection/>
    </xf>
    <xf numFmtId="49" fontId="8" fillId="0" borderId="40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8" fillId="0" borderId="36" xfId="0" applyNumberFormat="1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49" fontId="15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 horizontal="center" vertical="center" textRotation="90"/>
      <protection/>
    </xf>
    <xf numFmtId="0" fontId="6" fillId="0" borderId="52" xfId="0" applyFont="1" applyFill="1" applyBorder="1" applyAlignment="1" applyProtection="1">
      <alignment horizontal="center" vertical="center" textRotation="90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58" xfId="0" applyFont="1" applyFill="1" applyBorder="1" applyAlignment="1" applyProtection="1">
      <alignment horizontal="center" vertical="center" wrapText="1"/>
      <protection/>
    </xf>
    <xf numFmtId="200" fontId="7" fillId="0" borderId="41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49" fontId="13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49" fontId="16" fillId="0" borderId="27" xfId="0" applyNumberFormat="1" applyFont="1" applyFill="1" applyBorder="1" applyAlignment="1" applyProtection="1">
      <alignment horizontal="center" wrapText="1"/>
      <protection/>
    </xf>
    <xf numFmtId="49" fontId="16" fillId="0" borderId="68" xfId="0" applyNumberFormat="1" applyFont="1" applyFill="1" applyBorder="1" applyAlignment="1" applyProtection="1">
      <alignment horizontal="center" wrapText="1"/>
      <protection/>
    </xf>
    <xf numFmtId="49" fontId="16" fillId="0" borderId="46" xfId="0" applyNumberFormat="1" applyFont="1" applyFill="1" applyBorder="1" applyAlignment="1" applyProtection="1">
      <alignment horizontal="center" wrapText="1"/>
      <protection/>
    </xf>
    <xf numFmtId="0" fontId="15" fillId="0" borderId="28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47" xfId="0" applyNumberFormat="1" applyFont="1" applyFill="1" applyBorder="1" applyAlignment="1" applyProtection="1">
      <alignment horizontal="center" wrapText="1"/>
      <protection/>
    </xf>
    <xf numFmtId="49" fontId="16" fillId="0" borderId="44" xfId="0" applyNumberFormat="1" applyFont="1" applyFill="1" applyBorder="1" applyAlignment="1" applyProtection="1">
      <alignment horizontal="center" wrapText="1"/>
      <protection/>
    </xf>
    <xf numFmtId="0" fontId="16" fillId="0" borderId="47" xfId="0" applyFont="1" applyFill="1" applyBorder="1" applyAlignment="1" applyProtection="1">
      <alignment horizontal="left" wrapText="1"/>
      <protection/>
    </xf>
    <xf numFmtId="200" fontId="7" fillId="0" borderId="27" xfId="0" applyNumberFormat="1" applyFont="1" applyFill="1" applyBorder="1" applyAlignment="1" applyProtection="1">
      <alignment horizontal="center" vertical="center"/>
      <protection/>
    </xf>
    <xf numFmtId="200" fontId="7" fillId="0" borderId="68" xfId="0" applyNumberFormat="1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16" fillId="0" borderId="68" xfId="0" applyFont="1" applyFill="1" applyBorder="1" applyAlignment="1" applyProtection="1">
      <alignment/>
      <protection/>
    </xf>
    <xf numFmtId="0" fontId="16" fillId="0" borderId="46" xfId="0" applyFont="1" applyFill="1" applyBorder="1" applyAlignment="1" applyProtection="1">
      <alignment/>
      <protection/>
    </xf>
    <xf numFmtId="49" fontId="16" fillId="0" borderId="66" xfId="0" applyNumberFormat="1" applyFont="1" applyFill="1" applyBorder="1" applyAlignment="1" applyProtection="1">
      <alignment horizontal="center" wrapText="1"/>
      <protection/>
    </xf>
    <xf numFmtId="0" fontId="63" fillId="0" borderId="66" xfId="0" applyNumberFormat="1" applyFont="1" applyFill="1" applyBorder="1" applyAlignment="1" applyProtection="1">
      <alignment horizontal="center" vertical="center"/>
      <protection/>
    </xf>
    <xf numFmtId="0" fontId="16" fillId="0" borderId="48" xfId="0" applyNumberFormat="1" applyFont="1" applyFill="1" applyBorder="1" applyAlignment="1" applyProtection="1">
      <alignment horizontal="center" vertical="center"/>
      <protection/>
    </xf>
    <xf numFmtId="49" fontId="16" fillId="0" borderId="45" xfId="0" applyNumberFormat="1" applyFont="1" applyFill="1" applyBorder="1" applyAlignment="1" applyProtection="1">
      <alignment horizontal="center" wrapText="1"/>
      <protection/>
    </xf>
    <xf numFmtId="0" fontId="16" fillId="0" borderId="27" xfId="0" applyFont="1" applyFill="1" applyBorder="1" applyAlignment="1" applyProtection="1">
      <alignment/>
      <protection/>
    </xf>
    <xf numFmtId="0" fontId="16" fillId="0" borderId="66" xfId="0" applyFont="1" applyFill="1" applyBorder="1" applyAlignment="1" applyProtection="1">
      <alignment/>
      <protection/>
    </xf>
    <xf numFmtId="0" fontId="64" fillId="0" borderId="27" xfId="0" applyFont="1" applyFill="1" applyBorder="1" applyAlignment="1" applyProtection="1">
      <alignment horizontal="left" wrapText="1"/>
      <protection/>
    </xf>
    <xf numFmtId="0" fontId="64" fillId="0" borderId="68" xfId="0" applyFont="1" applyFill="1" applyBorder="1" applyAlignment="1" applyProtection="1">
      <alignment horizontal="left" wrapText="1"/>
      <protection/>
    </xf>
    <xf numFmtId="0" fontId="64" fillId="0" borderId="66" xfId="0" applyFont="1" applyFill="1" applyBorder="1" applyAlignment="1" applyProtection="1">
      <alignment horizontal="left" wrapText="1"/>
      <protection/>
    </xf>
    <xf numFmtId="0" fontId="64" fillId="0" borderId="17" xfId="0" applyFont="1" applyFill="1" applyBorder="1" applyAlignment="1" applyProtection="1">
      <alignment horizontal="left" wrapText="1"/>
      <protection/>
    </xf>
    <xf numFmtId="0" fontId="63" fillId="0" borderId="17" xfId="0" applyNumberFormat="1" applyFont="1" applyFill="1" applyBorder="1" applyAlignment="1" applyProtection="1">
      <alignment horizontal="center" vertical="center"/>
      <protection/>
    </xf>
    <xf numFmtId="0" fontId="63" fillId="0" borderId="34" xfId="0" applyNumberFormat="1" applyFont="1" applyFill="1" applyBorder="1" applyAlignment="1" applyProtection="1">
      <alignment horizontal="center" vertical="center"/>
      <protection/>
    </xf>
    <xf numFmtId="200" fontId="63" fillId="0" borderId="15" xfId="0" applyNumberFormat="1" applyFont="1" applyFill="1" applyBorder="1" applyAlignment="1" applyProtection="1">
      <alignment horizontal="center" vertical="center"/>
      <protection/>
    </xf>
    <xf numFmtId="200" fontId="63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11" fillId="0" borderId="49" xfId="0" applyFont="1" applyFill="1" applyBorder="1" applyAlignment="1" applyProtection="1">
      <alignment horizontal="center" vertical="center" wrapText="1"/>
      <protection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1" fillId="0" borderId="5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1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center" vertical="justify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2</xdr:row>
      <xdr:rowOff>123825</xdr:rowOff>
    </xdr:from>
    <xdr:to>
      <xdr:col>6</xdr:col>
      <xdr:colOff>571500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79057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03"/>
  <sheetViews>
    <sheetView tabSelected="1" zoomScale="50" zoomScaleNormal="50" zoomScaleSheetLayoutView="50" zoomScalePageLayoutView="0" workbookViewId="0" topLeftCell="A76">
      <selection activeCell="BC51" sqref="BC51:BD51"/>
    </sheetView>
  </sheetViews>
  <sheetFormatPr defaultColWidth="10.125" defaultRowHeight="12.75"/>
  <cols>
    <col min="1" max="2" width="4.375" style="13" customWidth="1"/>
    <col min="3" max="3" width="6.75390625" style="13" customWidth="1"/>
    <col min="4" max="4" width="4.375" style="13" customWidth="1"/>
    <col min="5" max="12" width="7.875" style="13" customWidth="1"/>
    <col min="13" max="13" width="8.00390625" style="14" customWidth="1"/>
    <col min="14" max="14" width="7.375" style="14" customWidth="1"/>
    <col min="15" max="16" width="7.875" style="15" customWidth="1"/>
    <col min="17" max="18" width="7.75390625" style="16" customWidth="1"/>
    <col min="19" max="19" width="6.375" style="16" customWidth="1"/>
    <col min="20" max="20" width="4.125" style="16" customWidth="1"/>
    <col min="21" max="21" width="5.25390625" style="16" customWidth="1"/>
    <col min="22" max="22" width="5.75390625" style="16" customWidth="1"/>
    <col min="23" max="23" width="4.375" style="16" customWidth="1"/>
    <col min="24" max="24" width="8.125" style="16" customWidth="1"/>
    <col min="25" max="27" width="4.375" style="16" customWidth="1"/>
    <col min="28" max="29" width="4.375" style="17" customWidth="1"/>
    <col min="30" max="30" width="5.625" style="17" customWidth="1"/>
    <col min="31" max="31" width="4.375" style="17" customWidth="1"/>
    <col min="32" max="32" width="6.25390625" style="13" customWidth="1"/>
    <col min="33" max="33" width="4.375" style="13" customWidth="1"/>
    <col min="34" max="34" width="6.75390625" style="13" customWidth="1"/>
    <col min="35" max="35" width="4.375" style="13" customWidth="1"/>
    <col min="36" max="36" width="6.625" style="13" customWidth="1"/>
    <col min="37" max="37" width="4.375" style="13" customWidth="1"/>
    <col min="38" max="38" width="5.375" style="13" customWidth="1"/>
    <col min="39" max="39" width="4.375" style="13" customWidth="1"/>
    <col min="40" max="40" width="6.625" style="13" customWidth="1"/>
    <col min="41" max="41" width="4.375" style="13" customWidth="1"/>
    <col min="42" max="42" width="7.625" style="13" customWidth="1"/>
    <col min="43" max="46" width="4.375" style="13" customWidth="1"/>
    <col min="47" max="47" width="5.125" style="13" customWidth="1"/>
    <col min="48" max="51" width="4.375" style="13" customWidth="1"/>
    <col min="52" max="52" width="3.875" style="13" customWidth="1"/>
    <col min="53" max="53" width="4.375" style="13" customWidth="1"/>
    <col min="54" max="54" width="3.875" style="13" customWidth="1"/>
    <col min="55" max="55" width="4.00390625" style="13" customWidth="1"/>
    <col min="56" max="56" width="5.375" style="13" customWidth="1"/>
    <col min="57" max="57" width="4.375" style="13" customWidth="1"/>
    <col min="58" max="58" width="5.75390625" style="13" customWidth="1"/>
    <col min="59" max="59" width="3.25390625" style="13" customWidth="1"/>
    <col min="60" max="60" width="14.875" style="196" customWidth="1"/>
    <col min="61" max="61" width="12.375" style="195" bestFit="1" customWidth="1"/>
    <col min="62" max="62" width="6.25390625" style="17" bestFit="1" customWidth="1"/>
    <col min="63" max="64" width="4.75390625" style="13" bestFit="1" customWidth="1"/>
    <col min="65" max="65" width="10.125" style="13" customWidth="1"/>
    <col min="66" max="16384" width="10.125" style="2" customWidth="1"/>
  </cols>
  <sheetData>
    <row r="1" spans="56:63" ht="23.25" customHeight="1">
      <c r="BD1" s="18"/>
      <c r="BE1" s="18"/>
      <c r="BF1" s="18"/>
      <c r="BG1" s="18"/>
      <c r="BH1" s="189"/>
      <c r="BI1" s="190"/>
      <c r="BJ1" s="138"/>
      <c r="BK1" s="18"/>
    </row>
    <row r="2" spans="4:63" ht="29.25" customHeight="1">
      <c r="D2" s="800" t="s">
        <v>110</v>
      </c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800"/>
      <c r="AS2" s="800"/>
      <c r="AT2" s="800"/>
      <c r="AU2" s="800"/>
      <c r="AV2" s="800"/>
      <c r="AW2" s="800"/>
      <c r="AX2" s="800"/>
      <c r="AY2" s="800"/>
      <c r="AZ2" s="800"/>
      <c r="BA2" s="800"/>
      <c r="BB2" s="800"/>
      <c r="BC2" s="800"/>
      <c r="BD2" s="800"/>
      <c r="BE2" s="800"/>
      <c r="BF2" s="800"/>
      <c r="BG2" s="19"/>
      <c r="BH2" s="191"/>
      <c r="BI2" s="192"/>
      <c r="BJ2" s="139"/>
      <c r="BK2" s="19"/>
    </row>
    <row r="3" spans="1:65" s="1" customFormat="1" ht="31.5" customHeight="1">
      <c r="A3" s="161" t="s">
        <v>145</v>
      </c>
      <c r="B3" s="161"/>
      <c r="C3" s="161"/>
      <c r="D3" s="803" t="s">
        <v>267</v>
      </c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803"/>
      <c r="AL3" s="803"/>
      <c r="AM3" s="803"/>
      <c r="AN3" s="803"/>
      <c r="AO3" s="803"/>
      <c r="AP3" s="803"/>
      <c r="AQ3" s="803"/>
      <c r="AR3" s="803"/>
      <c r="AS3" s="803"/>
      <c r="AT3" s="803"/>
      <c r="AU3" s="803"/>
      <c r="AV3" s="803"/>
      <c r="AW3" s="803"/>
      <c r="AX3" s="803"/>
      <c r="AY3" s="803"/>
      <c r="AZ3" s="803"/>
      <c r="BA3" s="803"/>
      <c r="BB3" s="803"/>
      <c r="BC3" s="803"/>
      <c r="BD3" s="803"/>
      <c r="BE3" s="803"/>
      <c r="BF3" s="803"/>
      <c r="BG3" s="161"/>
      <c r="BH3" s="191"/>
      <c r="BI3" s="192"/>
      <c r="BJ3" s="139"/>
      <c r="BK3" s="19"/>
      <c r="BL3" s="20"/>
      <c r="BM3" s="20"/>
    </row>
    <row r="4" spans="1:63" ht="43.5" customHeight="1">
      <c r="A4" s="162" t="s">
        <v>144</v>
      </c>
      <c r="B4" s="162"/>
      <c r="C4" s="162"/>
      <c r="D4" s="804" t="s">
        <v>313</v>
      </c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4"/>
      <c r="AM4" s="804"/>
      <c r="AN4" s="804"/>
      <c r="AO4" s="804"/>
      <c r="AP4" s="804"/>
      <c r="AQ4" s="804"/>
      <c r="AR4" s="804"/>
      <c r="AS4" s="804"/>
      <c r="AT4" s="804"/>
      <c r="AU4" s="804"/>
      <c r="AV4" s="804"/>
      <c r="AW4" s="804"/>
      <c r="AX4" s="804"/>
      <c r="AY4" s="804"/>
      <c r="AZ4" s="804"/>
      <c r="BA4" s="804"/>
      <c r="BB4" s="804"/>
      <c r="BC4" s="804"/>
      <c r="BD4" s="804"/>
      <c r="BE4" s="804"/>
      <c r="BF4" s="804"/>
      <c r="BG4" s="165"/>
      <c r="BH4" s="193"/>
      <c r="BI4" s="194"/>
      <c r="BJ4" s="140"/>
      <c r="BK4" s="21"/>
    </row>
    <row r="5" spans="5:65" ht="22.5" customHeight="1">
      <c r="E5" s="22" t="s">
        <v>0</v>
      </c>
      <c r="G5" s="23"/>
      <c r="H5" s="23"/>
      <c r="I5" s="23"/>
      <c r="J5" s="23"/>
      <c r="K5" s="23"/>
      <c r="L5" s="23"/>
      <c r="M5" s="23"/>
      <c r="N5" s="24"/>
      <c r="O5" s="25"/>
      <c r="P5" s="25"/>
      <c r="Q5" s="25"/>
      <c r="R5" s="25"/>
      <c r="S5" s="25"/>
      <c r="T5" s="25"/>
      <c r="U5" s="25"/>
      <c r="V5" s="802" t="s">
        <v>266</v>
      </c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232"/>
      <c r="AH5" s="232"/>
      <c r="AI5" s="232"/>
      <c r="AJ5" s="232"/>
      <c r="AK5" s="232"/>
      <c r="AL5" s="26"/>
      <c r="AM5" s="26"/>
      <c r="AN5" s="26"/>
      <c r="AO5" s="26"/>
      <c r="AR5" s="787"/>
      <c r="AS5" s="787"/>
      <c r="AT5" s="787"/>
      <c r="AU5" s="787"/>
      <c r="AV5" s="787"/>
      <c r="AW5" s="787"/>
      <c r="AX5" s="787"/>
      <c r="AZ5" s="235"/>
      <c r="BA5" s="235"/>
      <c r="BB5" s="235"/>
      <c r="BC5" s="235"/>
      <c r="BD5" s="235"/>
      <c r="BE5" s="235"/>
      <c r="BF5" s="17"/>
      <c r="BG5" s="17"/>
      <c r="BH5" s="195"/>
      <c r="BI5" s="196"/>
      <c r="BJ5" s="13"/>
      <c r="BL5" s="2"/>
      <c r="BM5" s="2"/>
    </row>
    <row r="6" spans="4:65" ht="21" customHeight="1">
      <c r="D6" s="28"/>
      <c r="E6" s="29" t="s">
        <v>291</v>
      </c>
      <c r="F6" s="30"/>
      <c r="G6" s="30"/>
      <c r="H6" s="30"/>
      <c r="I6" s="30"/>
      <c r="J6" s="30"/>
      <c r="L6" s="229" t="s">
        <v>106</v>
      </c>
      <c r="M6" s="30"/>
      <c r="N6" s="30"/>
      <c r="P6" s="229"/>
      <c r="Q6" s="788" t="s">
        <v>79</v>
      </c>
      <c r="R6" s="788"/>
      <c r="S6" s="788"/>
      <c r="T6" s="788"/>
      <c r="U6" s="788"/>
      <c r="V6" s="788"/>
      <c r="W6" s="788"/>
      <c r="X6" s="32" t="s">
        <v>53</v>
      </c>
      <c r="Y6" s="229"/>
      <c r="Z6" s="229"/>
      <c r="AB6" s="316" t="s">
        <v>119</v>
      </c>
      <c r="AC6" s="316"/>
      <c r="AD6" s="316"/>
      <c r="AE6" s="316"/>
      <c r="AF6" s="316"/>
      <c r="AG6" s="316"/>
      <c r="AH6" s="316"/>
      <c r="AI6" s="316"/>
      <c r="AJ6" s="234"/>
      <c r="AK6" s="790" t="s">
        <v>27</v>
      </c>
      <c r="AL6" s="790"/>
      <c r="AM6" s="790"/>
      <c r="AN6" s="790"/>
      <c r="AO6" s="790"/>
      <c r="AP6" s="790"/>
      <c r="AQ6" s="790"/>
      <c r="AR6" s="313" t="s">
        <v>240</v>
      </c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257"/>
      <c r="BF6" s="257"/>
      <c r="BG6" s="163"/>
      <c r="BH6" s="195"/>
      <c r="BI6" s="196"/>
      <c r="BJ6" s="13"/>
      <c r="BL6" s="2"/>
      <c r="BM6" s="2"/>
    </row>
    <row r="7" spans="4:65" ht="24.75" customHeight="1">
      <c r="D7" s="28"/>
      <c r="E7" s="29" t="s">
        <v>268</v>
      </c>
      <c r="F7" s="30"/>
      <c r="G7" s="30"/>
      <c r="H7" s="30"/>
      <c r="I7" s="30"/>
      <c r="J7" s="30"/>
      <c r="L7" s="30"/>
      <c r="M7" s="30"/>
      <c r="N7" s="30"/>
      <c r="O7" s="31"/>
      <c r="P7" s="31"/>
      <c r="Q7" s="789" t="s">
        <v>141</v>
      </c>
      <c r="R7" s="789"/>
      <c r="S7" s="789"/>
      <c r="T7" s="789"/>
      <c r="U7" s="789"/>
      <c r="V7" s="789"/>
      <c r="W7" s="789"/>
      <c r="X7" s="157"/>
      <c r="AA7" s="31"/>
      <c r="AB7" s="33"/>
      <c r="AC7" s="801" t="s">
        <v>54</v>
      </c>
      <c r="AD7" s="801"/>
      <c r="AE7" s="801"/>
      <c r="AF7" s="801"/>
      <c r="AG7" s="801"/>
      <c r="AH7" s="801"/>
      <c r="AI7" s="801"/>
      <c r="AJ7" s="230"/>
      <c r="AK7" s="230"/>
      <c r="AL7" s="230"/>
      <c r="AM7" s="230"/>
      <c r="AN7" s="230"/>
      <c r="AO7" s="230"/>
      <c r="AP7" s="230"/>
      <c r="AQ7" s="34"/>
      <c r="AR7" s="27"/>
      <c r="AS7" s="27"/>
      <c r="AT7" s="27"/>
      <c r="AU7" s="27"/>
      <c r="AV7" s="27"/>
      <c r="AW7" s="27"/>
      <c r="AX7" s="27"/>
      <c r="AY7" s="35"/>
      <c r="AZ7" s="35"/>
      <c r="BA7" s="35"/>
      <c r="BB7" s="35"/>
      <c r="BC7" s="35"/>
      <c r="BD7" s="35"/>
      <c r="BE7" s="35"/>
      <c r="BF7" s="17"/>
      <c r="BG7" s="17"/>
      <c r="BH7" s="195"/>
      <c r="BI7" s="196"/>
      <c r="BJ7" s="13"/>
      <c r="BL7" s="2"/>
      <c r="BM7" s="2"/>
    </row>
    <row r="8" spans="5:65" ht="23.25">
      <c r="E8" s="36"/>
      <c r="F8" s="36"/>
      <c r="G8" s="36"/>
      <c r="H8" s="36"/>
      <c r="I8" s="36"/>
      <c r="J8" s="36"/>
      <c r="K8" s="36"/>
      <c r="L8" s="31" t="s">
        <v>120</v>
      </c>
      <c r="M8" s="31"/>
      <c r="N8" s="31"/>
      <c r="O8" s="31"/>
      <c r="P8" s="31"/>
      <c r="Q8" s="788" t="s">
        <v>269</v>
      </c>
      <c r="R8" s="788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788"/>
      <c r="AG8" s="788"/>
      <c r="AH8" s="788"/>
      <c r="AI8" s="788"/>
      <c r="AJ8" s="229"/>
      <c r="AK8" s="37" t="s">
        <v>8</v>
      </c>
      <c r="AL8" s="229"/>
      <c r="AM8" s="229"/>
      <c r="AN8" s="229"/>
      <c r="AO8" s="229"/>
      <c r="AP8" s="229"/>
      <c r="AR8" s="313" t="s">
        <v>271</v>
      </c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257"/>
      <c r="BF8" s="257"/>
      <c r="BG8" s="163"/>
      <c r="BH8" s="195"/>
      <c r="BI8" s="196"/>
      <c r="BJ8" s="13"/>
      <c r="BL8" s="2"/>
      <c r="BM8" s="2"/>
    </row>
    <row r="9" spans="5:65" ht="14.25" customHeight="1">
      <c r="E9" s="36"/>
      <c r="F9" s="36"/>
      <c r="G9" s="36"/>
      <c r="H9" s="36"/>
      <c r="I9" s="36"/>
      <c r="J9" s="36"/>
      <c r="K9" s="36"/>
      <c r="L9" s="36"/>
      <c r="M9" s="36"/>
      <c r="N9" s="38"/>
      <c r="O9" s="31"/>
      <c r="P9" s="31"/>
      <c r="Q9" s="801" t="s">
        <v>55</v>
      </c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230"/>
      <c r="AK9" s="230"/>
      <c r="AL9" s="230"/>
      <c r="AM9" s="230"/>
      <c r="AN9" s="230"/>
      <c r="AO9" s="230"/>
      <c r="AP9" s="230"/>
      <c r="AQ9" s="34"/>
      <c r="AR9" s="39"/>
      <c r="AS9" s="39"/>
      <c r="AT9" s="39"/>
      <c r="AU9" s="39"/>
      <c r="AV9" s="39"/>
      <c r="AW9" s="39"/>
      <c r="AX9" s="34"/>
      <c r="AY9" s="34"/>
      <c r="AZ9" s="34"/>
      <c r="BA9" s="34"/>
      <c r="BB9" s="34"/>
      <c r="BC9" s="34"/>
      <c r="BD9" s="34"/>
      <c r="BE9" s="34"/>
      <c r="BF9" s="17"/>
      <c r="BG9" s="17"/>
      <c r="BH9" s="195"/>
      <c r="BI9" s="196"/>
      <c r="BJ9" s="13"/>
      <c r="BL9" s="2"/>
      <c r="BM9" s="2"/>
    </row>
    <row r="10" spans="5:65" ht="20.25">
      <c r="E10" s="40" t="s">
        <v>36</v>
      </c>
      <c r="F10" s="41"/>
      <c r="G10" s="41"/>
      <c r="H10" s="41"/>
      <c r="I10" s="41"/>
      <c r="J10" s="41"/>
      <c r="K10" s="41"/>
      <c r="L10" s="42" t="s">
        <v>121</v>
      </c>
      <c r="M10" s="41"/>
      <c r="N10" s="41"/>
      <c r="P10" s="42"/>
      <c r="Q10" s="290" t="s">
        <v>319</v>
      </c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31"/>
      <c r="AK10" s="791" t="s">
        <v>42</v>
      </c>
      <c r="AL10" s="791"/>
      <c r="AM10" s="791"/>
      <c r="AN10" s="791"/>
      <c r="AO10" s="791"/>
      <c r="AP10" s="791"/>
      <c r="AR10" s="314" t="s">
        <v>314</v>
      </c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253"/>
      <c r="BF10" s="253"/>
      <c r="BG10" s="44"/>
      <c r="BH10" s="195"/>
      <c r="BI10" s="196"/>
      <c r="BJ10" s="13"/>
      <c r="BL10" s="2"/>
      <c r="BM10" s="2"/>
    </row>
    <row r="11" spans="5:65" ht="13.5" customHeight="1"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2"/>
      <c r="Q11" s="815" t="s">
        <v>56</v>
      </c>
      <c r="R11" s="815"/>
      <c r="S11" s="815"/>
      <c r="T11" s="815"/>
      <c r="U11" s="815"/>
      <c r="V11" s="815"/>
      <c r="W11" s="815"/>
      <c r="X11" s="815"/>
      <c r="Y11" s="815"/>
      <c r="Z11" s="815"/>
      <c r="AA11" s="815"/>
      <c r="AB11" s="815"/>
      <c r="AC11" s="815"/>
      <c r="AD11" s="815"/>
      <c r="AE11" s="815"/>
      <c r="AF11" s="815"/>
      <c r="AG11" s="815"/>
      <c r="AH11" s="815"/>
      <c r="AI11" s="815"/>
      <c r="AJ11" s="230"/>
      <c r="AK11" s="230"/>
      <c r="AL11" s="230"/>
      <c r="AM11" s="230"/>
      <c r="AN11" s="230"/>
      <c r="AO11" s="230"/>
      <c r="AP11" s="230"/>
      <c r="AQ11" s="34"/>
      <c r="AR11" s="43"/>
      <c r="AS11" s="43"/>
      <c r="AT11" s="43"/>
      <c r="AU11" s="43"/>
      <c r="AV11" s="43"/>
      <c r="AW11" s="43"/>
      <c r="AX11" s="43"/>
      <c r="AY11" s="44"/>
      <c r="AZ11" s="44"/>
      <c r="BA11" s="44"/>
      <c r="BB11" s="44"/>
      <c r="BC11" s="44"/>
      <c r="BD11" s="44"/>
      <c r="BE11" s="44"/>
      <c r="BF11" s="17"/>
      <c r="BG11" s="17"/>
      <c r="BH11" s="195"/>
      <c r="BI11" s="196"/>
      <c r="BJ11" s="13"/>
      <c r="BL11" s="2"/>
      <c r="BM11" s="2"/>
    </row>
    <row r="12" spans="5:65" ht="24" customHeight="1">
      <c r="E12" s="45" t="s">
        <v>270</v>
      </c>
      <c r="F12" s="46"/>
      <c r="G12" s="46"/>
      <c r="H12" s="46"/>
      <c r="I12" s="46"/>
      <c r="J12" s="46"/>
      <c r="K12" s="46"/>
      <c r="L12" s="158" t="s">
        <v>140</v>
      </c>
      <c r="M12" s="46"/>
      <c r="N12" s="47"/>
      <c r="P12" s="158"/>
      <c r="Q12" s="798" t="s">
        <v>90</v>
      </c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8"/>
      <c r="AC12" s="798"/>
      <c r="AD12" s="798"/>
      <c r="AE12" s="798"/>
      <c r="AF12" s="798"/>
      <c r="AG12" s="798"/>
      <c r="AH12" s="798"/>
      <c r="AI12" s="798"/>
      <c r="AJ12" s="232"/>
      <c r="AK12" s="757" t="s">
        <v>43</v>
      </c>
      <c r="AL12" s="757"/>
      <c r="AM12" s="757"/>
      <c r="AN12" s="757"/>
      <c r="AO12" s="757"/>
      <c r="AP12" s="232"/>
      <c r="AR12" s="313" t="s">
        <v>315</v>
      </c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257"/>
      <c r="BF12" s="257"/>
      <c r="BG12" s="163"/>
      <c r="BH12" s="195"/>
      <c r="BI12" s="196"/>
      <c r="BJ12" s="13"/>
      <c r="BL12" s="2"/>
      <c r="BM12" s="2"/>
    </row>
    <row r="13" spans="5:65" ht="17.25" customHeight="1">
      <c r="E13" s="48"/>
      <c r="F13" s="46"/>
      <c r="G13" s="46"/>
      <c r="H13" s="46"/>
      <c r="I13" s="46"/>
      <c r="J13" s="46"/>
      <c r="K13" s="46"/>
      <c r="L13" s="46"/>
      <c r="M13" s="46"/>
      <c r="N13" s="47"/>
      <c r="O13" s="49"/>
      <c r="P13" s="49"/>
      <c r="Q13" s="799" t="s">
        <v>94</v>
      </c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799"/>
      <c r="AJ13" s="159"/>
      <c r="AK13" s="159"/>
      <c r="AL13" s="159"/>
      <c r="AM13" s="159"/>
      <c r="AN13" s="159"/>
      <c r="AO13" s="159"/>
      <c r="AP13" s="50"/>
      <c r="AQ13" s="34"/>
      <c r="AR13" s="315" t="s">
        <v>241</v>
      </c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270"/>
      <c r="BF13" s="270"/>
      <c r="BG13" s="180"/>
      <c r="BH13" s="195"/>
      <c r="BI13" s="196"/>
      <c r="BJ13" s="13"/>
      <c r="BL13" s="2"/>
      <c r="BM13" s="2"/>
    </row>
    <row r="14" spans="5:60" ht="22.5" customHeight="1">
      <c r="E14" s="48"/>
      <c r="F14" s="46"/>
      <c r="G14" s="46"/>
      <c r="H14" s="46"/>
      <c r="I14" s="46"/>
      <c r="J14" s="46"/>
      <c r="K14" s="46"/>
      <c r="L14" s="158" t="s">
        <v>142</v>
      </c>
      <c r="M14" s="46"/>
      <c r="N14" s="46"/>
      <c r="P14" s="158"/>
      <c r="Q14" s="814" t="s">
        <v>320</v>
      </c>
      <c r="R14" s="814"/>
      <c r="S14" s="814"/>
      <c r="T14" s="814"/>
      <c r="U14" s="814"/>
      <c r="V14" s="814"/>
      <c r="W14" s="814"/>
      <c r="X14" s="814"/>
      <c r="Y14" s="814"/>
      <c r="Z14" s="814"/>
      <c r="AA14" s="814"/>
      <c r="AB14" s="814"/>
      <c r="AC14" s="814"/>
      <c r="AD14" s="814"/>
      <c r="AE14" s="814"/>
      <c r="AF14" s="814"/>
      <c r="AG14" s="814"/>
      <c r="AH14" s="814"/>
      <c r="AI14" s="814"/>
      <c r="AJ14" s="233"/>
      <c r="AK14" s="233"/>
      <c r="AL14" s="233"/>
      <c r="AM14" s="233"/>
      <c r="AN14" s="233"/>
      <c r="AO14" s="233"/>
      <c r="AP14" s="233"/>
      <c r="AQ14" s="160"/>
      <c r="AR14" s="160"/>
      <c r="AU14" s="51"/>
      <c r="AZ14" s="36"/>
      <c r="BA14" s="52"/>
      <c r="BB14" s="52"/>
      <c r="BC14" s="52"/>
      <c r="BD14" s="52"/>
      <c r="BE14" s="52"/>
      <c r="BF14" s="52"/>
      <c r="BG14" s="52"/>
      <c r="BH14" s="197"/>
    </row>
    <row r="15" spans="2:58" ht="30" customHeight="1" thickBot="1">
      <c r="B15" s="238"/>
      <c r="C15" s="238"/>
      <c r="D15" s="745" t="s">
        <v>244</v>
      </c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  <c r="AS15" s="745"/>
      <c r="AT15" s="745"/>
      <c r="AU15" s="745"/>
      <c r="AV15" s="745"/>
      <c r="AW15" s="745"/>
      <c r="AX15" s="745"/>
      <c r="AY15" s="745"/>
      <c r="AZ15" s="745"/>
      <c r="BA15" s="745"/>
      <c r="BB15" s="745"/>
      <c r="BC15" s="745"/>
      <c r="BD15" s="745"/>
      <c r="BE15" s="745"/>
      <c r="BF15" s="745"/>
    </row>
    <row r="16" spans="2:66" ht="18" customHeight="1">
      <c r="B16" s="53"/>
      <c r="C16" s="53"/>
      <c r="D16" s="792" t="s">
        <v>9</v>
      </c>
      <c r="E16" s="794" t="s">
        <v>10</v>
      </c>
      <c r="F16" s="795"/>
      <c r="G16" s="795"/>
      <c r="H16" s="796"/>
      <c r="I16" s="769" t="s">
        <v>11</v>
      </c>
      <c r="J16" s="770"/>
      <c r="K16" s="770"/>
      <c r="L16" s="770"/>
      <c r="M16" s="771"/>
      <c r="N16" s="772" t="s">
        <v>12</v>
      </c>
      <c r="O16" s="773"/>
      <c r="P16" s="773"/>
      <c r="Q16" s="773"/>
      <c r="R16" s="774"/>
      <c r="S16" s="772" t="s">
        <v>13</v>
      </c>
      <c r="T16" s="773"/>
      <c r="U16" s="773"/>
      <c r="V16" s="774"/>
      <c r="W16" s="758" t="s">
        <v>14</v>
      </c>
      <c r="X16" s="759"/>
      <c r="Y16" s="759"/>
      <c r="Z16" s="759"/>
      <c r="AA16" s="760"/>
      <c r="AB16" s="758" t="s">
        <v>15</v>
      </c>
      <c r="AC16" s="759"/>
      <c r="AD16" s="759"/>
      <c r="AE16" s="760"/>
      <c r="AF16" s="758" t="s">
        <v>16</v>
      </c>
      <c r="AG16" s="759"/>
      <c r="AH16" s="759"/>
      <c r="AI16" s="760"/>
      <c r="AJ16" s="758" t="s">
        <v>17</v>
      </c>
      <c r="AK16" s="759"/>
      <c r="AL16" s="759"/>
      <c r="AM16" s="760"/>
      <c r="AN16" s="758" t="s">
        <v>18</v>
      </c>
      <c r="AO16" s="759"/>
      <c r="AP16" s="759"/>
      <c r="AQ16" s="760"/>
      <c r="AR16" s="758" t="s">
        <v>19</v>
      </c>
      <c r="AS16" s="759"/>
      <c r="AT16" s="759"/>
      <c r="AU16" s="760"/>
      <c r="AV16" s="758" t="s">
        <v>20</v>
      </c>
      <c r="AW16" s="759"/>
      <c r="AX16" s="759"/>
      <c r="AY16" s="760"/>
      <c r="AZ16" s="758" t="s">
        <v>21</v>
      </c>
      <c r="BA16" s="759"/>
      <c r="BB16" s="759"/>
      <c r="BC16" s="759"/>
      <c r="BD16" s="760"/>
      <c r="BE16" s="53"/>
      <c r="BI16" s="196"/>
      <c r="BK16" s="17"/>
      <c r="BN16" s="13"/>
    </row>
    <row r="17" spans="2:66" ht="18" customHeight="1" thickBot="1">
      <c r="B17" s="53"/>
      <c r="C17" s="53"/>
      <c r="D17" s="793"/>
      <c r="E17" s="274">
        <v>1</v>
      </c>
      <c r="F17" s="275">
        <f aca="true" t="shared" si="0" ref="F17:BD17">E17+1</f>
        <v>2</v>
      </c>
      <c r="G17" s="275">
        <f t="shared" si="0"/>
        <v>3</v>
      </c>
      <c r="H17" s="276">
        <f t="shared" si="0"/>
        <v>4</v>
      </c>
      <c r="I17" s="274">
        <f t="shared" si="0"/>
        <v>5</v>
      </c>
      <c r="J17" s="275">
        <f t="shared" si="0"/>
        <v>6</v>
      </c>
      <c r="K17" s="275">
        <f t="shared" si="0"/>
        <v>7</v>
      </c>
      <c r="L17" s="275">
        <f t="shared" si="0"/>
        <v>8</v>
      </c>
      <c r="M17" s="276">
        <f t="shared" si="0"/>
        <v>9</v>
      </c>
      <c r="N17" s="274">
        <f t="shared" si="0"/>
        <v>10</v>
      </c>
      <c r="O17" s="275">
        <f t="shared" si="0"/>
        <v>11</v>
      </c>
      <c r="P17" s="275">
        <f t="shared" si="0"/>
        <v>12</v>
      </c>
      <c r="Q17" s="275">
        <f t="shared" si="0"/>
        <v>13</v>
      </c>
      <c r="R17" s="276">
        <f t="shared" si="0"/>
        <v>14</v>
      </c>
      <c r="S17" s="274">
        <f t="shared" si="0"/>
        <v>15</v>
      </c>
      <c r="T17" s="275">
        <f t="shared" si="0"/>
        <v>16</v>
      </c>
      <c r="U17" s="275">
        <f t="shared" si="0"/>
        <v>17</v>
      </c>
      <c r="V17" s="276">
        <f t="shared" si="0"/>
        <v>18</v>
      </c>
      <c r="W17" s="274">
        <f t="shared" si="0"/>
        <v>19</v>
      </c>
      <c r="X17" s="275">
        <f t="shared" si="0"/>
        <v>20</v>
      </c>
      <c r="Y17" s="275">
        <f t="shared" si="0"/>
        <v>21</v>
      </c>
      <c r="Z17" s="275">
        <f t="shared" si="0"/>
        <v>22</v>
      </c>
      <c r="AA17" s="276">
        <f t="shared" si="0"/>
        <v>23</v>
      </c>
      <c r="AB17" s="274">
        <f t="shared" si="0"/>
        <v>24</v>
      </c>
      <c r="AC17" s="275">
        <f t="shared" si="0"/>
        <v>25</v>
      </c>
      <c r="AD17" s="275">
        <f t="shared" si="0"/>
        <v>26</v>
      </c>
      <c r="AE17" s="276">
        <f t="shared" si="0"/>
        <v>27</v>
      </c>
      <c r="AF17" s="277">
        <f t="shared" si="0"/>
        <v>28</v>
      </c>
      <c r="AG17" s="275">
        <f t="shared" si="0"/>
        <v>29</v>
      </c>
      <c r="AH17" s="275">
        <f t="shared" si="0"/>
        <v>30</v>
      </c>
      <c r="AI17" s="276">
        <f t="shared" si="0"/>
        <v>31</v>
      </c>
      <c r="AJ17" s="277">
        <f t="shared" si="0"/>
        <v>32</v>
      </c>
      <c r="AK17" s="275">
        <f t="shared" si="0"/>
        <v>33</v>
      </c>
      <c r="AL17" s="275">
        <f t="shared" si="0"/>
        <v>34</v>
      </c>
      <c r="AM17" s="276">
        <f t="shared" si="0"/>
        <v>35</v>
      </c>
      <c r="AN17" s="277">
        <f t="shared" si="0"/>
        <v>36</v>
      </c>
      <c r="AO17" s="275">
        <f t="shared" si="0"/>
        <v>37</v>
      </c>
      <c r="AP17" s="275">
        <f t="shared" si="0"/>
        <v>38</v>
      </c>
      <c r="AQ17" s="276">
        <f t="shared" si="0"/>
        <v>39</v>
      </c>
      <c r="AR17" s="277">
        <f t="shared" si="0"/>
        <v>40</v>
      </c>
      <c r="AS17" s="275">
        <f t="shared" si="0"/>
        <v>41</v>
      </c>
      <c r="AT17" s="275">
        <f t="shared" si="0"/>
        <v>42</v>
      </c>
      <c r="AU17" s="276">
        <f t="shared" si="0"/>
        <v>43</v>
      </c>
      <c r="AV17" s="274">
        <f t="shared" si="0"/>
        <v>44</v>
      </c>
      <c r="AW17" s="278">
        <f t="shared" si="0"/>
        <v>45</v>
      </c>
      <c r="AX17" s="275">
        <f t="shared" si="0"/>
        <v>46</v>
      </c>
      <c r="AY17" s="276">
        <f t="shared" si="0"/>
        <v>47</v>
      </c>
      <c r="AZ17" s="274">
        <f t="shared" si="0"/>
        <v>48</v>
      </c>
      <c r="BA17" s="278">
        <f t="shared" si="0"/>
        <v>49</v>
      </c>
      <c r="BB17" s="275">
        <f t="shared" si="0"/>
        <v>50</v>
      </c>
      <c r="BC17" s="275">
        <f t="shared" si="0"/>
        <v>51</v>
      </c>
      <c r="BD17" s="276">
        <f t="shared" si="0"/>
        <v>52</v>
      </c>
      <c r="BE17" s="53"/>
      <c r="BI17" s="196"/>
      <c r="BK17" s="17"/>
      <c r="BN17" s="13"/>
    </row>
    <row r="18" spans="2:66" ht="18" customHeight="1">
      <c r="B18" s="53"/>
      <c r="C18" s="53"/>
      <c r="D18" s="279" t="s">
        <v>28</v>
      </c>
      <c r="E18" s="280"/>
      <c r="F18" s="281"/>
      <c r="G18" s="282"/>
      <c r="H18" s="283"/>
      <c r="I18" s="284"/>
      <c r="J18" s="273"/>
      <c r="K18" s="273">
        <v>18</v>
      </c>
      <c r="L18" s="273"/>
      <c r="M18" s="285"/>
      <c r="N18" s="284"/>
      <c r="O18" s="273"/>
      <c r="P18" s="273"/>
      <c r="Q18" s="273"/>
      <c r="R18" s="285"/>
      <c r="S18" s="284"/>
      <c r="T18" s="273"/>
      <c r="U18" s="273"/>
      <c r="V18" s="285"/>
      <c r="W18" s="273" t="s">
        <v>86</v>
      </c>
      <c r="X18" s="273" t="s">
        <v>86</v>
      </c>
      <c r="Y18" s="273" t="s">
        <v>25</v>
      </c>
      <c r="Z18" s="273" t="s">
        <v>25</v>
      </c>
      <c r="AA18" s="285"/>
      <c r="AB18" s="284"/>
      <c r="AC18" s="273"/>
      <c r="AD18" s="273"/>
      <c r="AE18" s="285"/>
      <c r="AF18" s="284"/>
      <c r="AG18" s="273">
        <v>18</v>
      </c>
      <c r="AH18" s="286"/>
      <c r="AI18" s="285"/>
      <c r="AJ18" s="284"/>
      <c r="AK18" s="273"/>
      <c r="AL18" s="273"/>
      <c r="AM18" s="285"/>
      <c r="AN18" s="284"/>
      <c r="AO18" s="273"/>
      <c r="AP18" s="273"/>
      <c r="AQ18" s="285"/>
      <c r="AR18" s="284"/>
      <c r="AS18" s="273" t="s">
        <v>86</v>
      </c>
      <c r="AT18" s="273" t="s">
        <v>86</v>
      </c>
      <c r="AU18" s="273" t="s">
        <v>25</v>
      </c>
      <c r="AV18" s="284" t="s">
        <v>25</v>
      </c>
      <c r="AW18" s="273" t="s">
        <v>25</v>
      </c>
      <c r="AX18" s="273" t="s">
        <v>25</v>
      </c>
      <c r="AY18" s="285" t="s">
        <v>25</v>
      </c>
      <c r="AZ18" s="284" t="s">
        <v>25</v>
      </c>
      <c r="BA18" s="273" t="s">
        <v>25</v>
      </c>
      <c r="BB18" s="273" t="s">
        <v>25</v>
      </c>
      <c r="BC18" s="273" t="s">
        <v>25</v>
      </c>
      <c r="BD18" s="285" t="s">
        <v>25</v>
      </c>
      <c r="BE18" s="53"/>
      <c r="BI18" s="196"/>
      <c r="BK18" s="17"/>
      <c r="BN18" s="13"/>
    </row>
    <row r="19" spans="2:66" ht="18" customHeight="1">
      <c r="B19" s="53"/>
      <c r="C19" s="53"/>
      <c r="D19" s="57" t="s">
        <v>29</v>
      </c>
      <c r="E19" s="58"/>
      <c r="F19" s="59"/>
      <c r="G19" s="60"/>
      <c r="H19" s="61"/>
      <c r="I19" s="62"/>
      <c r="J19" s="63"/>
      <c r="K19" s="63">
        <v>18</v>
      </c>
      <c r="L19" s="63"/>
      <c r="M19" s="64"/>
      <c r="N19" s="62"/>
      <c r="O19" s="63"/>
      <c r="P19" s="63"/>
      <c r="Q19" s="63"/>
      <c r="R19" s="64"/>
      <c r="S19" s="62"/>
      <c r="T19" s="63"/>
      <c r="U19" s="63"/>
      <c r="V19" s="64"/>
      <c r="W19" s="55" t="s">
        <v>86</v>
      </c>
      <c r="X19" s="55" t="s">
        <v>86</v>
      </c>
      <c r="Y19" s="55" t="s">
        <v>25</v>
      </c>
      <c r="Z19" s="55" t="s">
        <v>25</v>
      </c>
      <c r="AA19" s="56"/>
      <c r="AB19" s="62"/>
      <c r="AC19" s="63"/>
      <c r="AD19" s="63"/>
      <c r="AE19" s="64"/>
      <c r="AF19" s="62"/>
      <c r="AG19" s="63">
        <v>18</v>
      </c>
      <c r="AH19" s="65"/>
      <c r="AI19" s="66"/>
      <c r="AJ19" s="67"/>
      <c r="AK19" s="68"/>
      <c r="AL19" s="68"/>
      <c r="AM19" s="66"/>
      <c r="AN19" s="54"/>
      <c r="AO19" s="55"/>
      <c r="AP19" s="55"/>
      <c r="AQ19" s="56"/>
      <c r="AR19" s="54"/>
      <c r="AS19" s="55" t="s">
        <v>41</v>
      </c>
      <c r="AT19" s="55" t="s">
        <v>86</v>
      </c>
      <c r="AU19" s="55" t="s">
        <v>86</v>
      </c>
      <c r="AV19" s="54" t="s">
        <v>25</v>
      </c>
      <c r="AW19" s="69" t="s">
        <v>25</v>
      </c>
      <c r="AX19" s="55" t="s">
        <v>25</v>
      </c>
      <c r="AY19" s="56" t="s">
        <v>25</v>
      </c>
      <c r="AZ19" s="54" t="s">
        <v>25</v>
      </c>
      <c r="BA19" s="69" t="s">
        <v>25</v>
      </c>
      <c r="BB19" s="55" t="s">
        <v>25</v>
      </c>
      <c r="BC19" s="55" t="s">
        <v>25</v>
      </c>
      <c r="BD19" s="56" t="s">
        <v>25</v>
      </c>
      <c r="BE19" s="53"/>
      <c r="BI19" s="196"/>
      <c r="BK19" s="17"/>
      <c r="BN19" s="13"/>
    </row>
    <row r="20" spans="4:66" ht="17.25" customHeight="1" thickBot="1">
      <c r="D20" s="70" t="s">
        <v>30</v>
      </c>
      <c r="E20" s="71"/>
      <c r="F20" s="72"/>
      <c r="G20" s="73"/>
      <c r="H20" s="74"/>
      <c r="I20" s="75"/>
      <c r="J20" s="76"/>
      <c r="K20" s="76">
        <v>18</v>
      </c>
      <c r="L20" s="76"/>
      <c r="M20" s="77"/>
      <c r="N20" s="75"/>
      <c r="O20" s="76"/>
      <c r="P20" s="76"/>
      <c r="Q20" s="76"/>
      <c r="R20" s="77"/>
      <c r="S20" s="75"/>
      <c r="T20" s="76"/>
      <c r="U20" s="76"/>
      <c r="V20" s="77"/>
      <c r="W20" s="78" t="s">
        <v>86</v>
      </c>
      <c r="X20" s="78" t="s">
        <v>86</v>
      </c>
      <c r="Y20" s="78" t="s">
        <v>25</v>
      </c>
      <c r="Z20" s="78" t="s">
        <v>25</v>
      </c>
      <c r="AA20" s="79"/>
      <c r="AB20" s="75"/>
      <c r="AC20" s="76"/>
      <c r="AD20" s="76"/>
      <c r="AE20" s="77"/>
      <c r="AF20" s="75"/>
      <c r="AG20" s="76">
        <v>9</v>
      </c>
      <c r="AH20" s="80"/>
      <c r="AI20" s="77"/>
      <c r="AJ20" s="75" t="s">
        <v>86</v>
      </c>
      <c r="AK20" s="76" t="s">
        <v>26</v>
      </c>
      <c r="AL20" s="76" t="s">
        <v>26</v>
      </c>
      <c r="AM20" s="77" t="s">
        <v>26</v>
      </c>
      <c r="AN20" s="81" t="s">
        <v>26</v>
      </c>
      <c r="AO20" s="76" t="s">
        <v>26</v>
      </c>
      <c r="AP20" s="76" t="s">
        <v>77</v>
      </c>
      <c r="AQ20" s="82" t="s">
        <v>77</v>
      </c>
      <c r="AR20" s="75" t="s">
        <v>77</v>
      </c>
      <c r="AS20" s="75" t="s">
        <v>77</v>
      </c>
      <c r="AT20" s="76" t="s">
        <v>35</v>
      </c>
      <c r="AU20" s="77" t="s">
        <v>35</v>
      </c>
      <c r="AV20" s="75"/>
      <c r="AW20" s="82"/>
      <c r="AX20" s="76"/>
      <c r="AY20" s="77"/>
      <c r="AZ20" s="75"/>
      <c r="BA20" s="82"/>
      <c r="BB20" s="76"/>
      <c r="BC20" s="76"/>
      <c r="BD20" s="77"/>
      <c r="BE20" s="36"/>
      <c r="BF20" s="36"/>
      <c r="BG20" s="36"/>
      <c r="BI20" s="196"/>
      <c r="BJ20" s="141"/>
      <c r="BK20" s="141"/>
      <c r="BL20" s="36"/>
      <c r="BN20" s="13"/>
    </row>
    <row r="21" spans="1:66" s="4" customFormat="1" ht="15.75">
      <c r="A21" s="83"/>
      <c r="B21" s="83"/>
      <c r="C21" s="749" t="s">
        <v>22</v>
      </c>
      <c r="D21" s="749"/>
      <c r="E21" s="749"/>
      <c r="F21" s="750"/>
      <c r="G21" s="84"/>
      <c r="H21" s="85" t="s">
        <v>31</v>
      </c>
      <c r="I21" s="85"/>
      <c r="J21" s="85"/>
      <c r="K21" s="289" t="s">
        <v>41</v>
      </c>
      <c r="L21" s="95" t="s">
        <v>88</v>
      </c>
      <c r="M21" s="95"/>
      <c r="N21" s="95"/>
      <c r="O21" s="95"/>
      <c r="P21" s="95"/>
      <c r="Q21" s="95"/>
      <c r="R21" s="95"/>
      <c r="S21" s="287"/>
      <c r="T21" s="86" t="s">
        <v>86</v>
      </c>
      <c r="U21" s="85" t="s">
        <v>23</v>
      </c>
      <c r="V21" s="85"/>
      <c r="W21" s="85"/>
      <c r="X21" s="83"/>
      <c r="Y21" s="86" t="s">
        <v>26</v>
      </c>
      <c r="Z21" s="85" t="s">
        <v>3</v>
      </c>
      <c r="AA21" s="85"/>
      <c r="AB21" s="85"/>
      <c r="AC21" s="86" t="s">
        <v>77</v>
      </c>
      <c r="AD21" s="746" t="s">
        <v>93</v>
      </c>
      <c r="AE21" s="747"/>
      <c r="AF21" s="747"/>
      <c r="AG21" s="747"/>
      <c r="AH21" s="747"/>
      <c r="AI21" s="748"/>
      <c r="AJ21" s="86" t="s">
        <v>87</v>
      </c>
      <c r="AK21" s="746" t="s">
        <v>92</v>
      </c>
      <c r="AL21" s="747"/>
      <c r="AM21" s="747"/>
      <c r="AN21" s="747"/>
      <c r="AO21" s="747"/>
      <c r="AP21" s="747"/>
      <c r="AQ21" s="748"/>
      <c r="AR21" s="86" t="s">
        <v>35</v>
      </c>
      <c r="AS21" s="746" t="s">
        <v>91</v>
      </c>
      <c r="AT21" s="747"/>
      <c r="AU21" s="747"/>
      <c r="AV21" s="747"/>
      <c r="AW21" s="747"/>
      <c r="AX21" s="747"/>
      <c r="AY21" s="747"/>
      <c r="AZ21" s="747"/>
      <c r="BA21" s="83"/>
      <c r="BB21" s="87" t="s">
        <v>25</v>
      </c>
      <c r="BC21" s="83" t="s">
        <v>24</v>
      </c>
      <c r="BD21" s="83"/>
      <c r="BE21" s="83"/>
      <c r="BF21" s="83"/>
      <c r="BG21" s="83"/>
      <c r="BH21" s="198"/>
      <c r="BI21" s="179"/>
      <c r="BJ21" s="744"/>
      <c r="BK21" s="744"/>
      <c r="BL21" s="744"/>
      <c r="BM21" s="744"/>
      <c r="BN21" s="744"/>
    </row>
    <row r="22" spans="1:65" s="4" customFormat="1" ht="12" customHeight="1">
      <c r="A22" s="88"/>
      <c r="B22" s="83"/>
      <c r="C22" s="83"/>
      <c r="D22" s="83"/>
      <c r="E22" s="85"/>
      <c r="F22" s="85"/>
      <c r="G22" s="85"/>
      <c r="H22" s="85"/>
      <c r="I22" s="89"/>
      <c r="J22" s="89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5"/>
      <c r="AF22" s="85"/>
      <c r="AG22" s="83"/>
      <c r="AH22" s="90"/>
      <c r="AI22" s="85"/>
      <c r="AJ22" s="85"/>
      <c r="AK22" s="85"/>
      <c r="AL22" s="85"/>
      <c r="AM22" s="85"/>
      <c r="AN22" s="91"/>
      <c r="AO22" s="83"/>
      <c r="AP22" s="83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3"/>
      <c r="BD22" s="83"/>
      <c r="BE22" s="83"/>
      <c r="BF22" s="83"/>
      <c r="BG22" s="83"/>
      <c r="BH22" s="198"/>
      <c r="BI22" s="199"/>
      <c r="BJ22" s="142"/>
      <c r="BK22" s="83"/>
      <c r="BL22" s="83"/>
      <c r="BM22" s="83"/>
    </row>
    <row r="23" spans="1:80" s="12" customFormat="1" ht="18" customHeight="1" thickBot="1">
      <c r="A23" s="745" t="s">
        <v>47</v>
      </c>
      <c r="B23" s="745"/>
      <c r="C23" s="745"/>
      <c r="D23" s="745"/>
      <c r="E23" s="745"/>
      <c r="F23" s="745"/>
      <c r="G23" s="745"/>
      <c r="H23" s="745"/>
      <c r="I23" s="745"/>
      <c r="J23" s="745"/>
      <c r="K23" s="745"/>
      <c r="L23" s="745"/>
      <c r="M23" s="745"/>
      <c r="N23" s="745"/>
      <c r="O23" s="745"/>
      <c r="P23" s="745"/>
      <c r="Q23" s="745"/>
      <c r="R23" s="745"/>
      <c r="S23" s="92"/>
      <c r="T23" s="92"/>
      <c r="U23" s="745" t="s">
        <v>51</v>
      </c>
      <c r="V23" s="745"/>
      <c r="W23" s="745"/>
      <c r="X23" s="745"/>
      <c r="Y23" s="745"/>
      <c r="Z23" s="745"/>
      <c r="AA23" s="745"/>
      <c r="AB23" s="745"/>
      <c r="AC23" s="745"/>
      <c r="AD23" s="745"/>
      <c r="AE23" s="745"/>
      <c r="AF23" s="745"/>
      <c r="AG23" s="745"/>
      <c r="AH23" s="93"/>
      <c r="AI23" s="94"/>
      <c r="AJ23" s="94"/>
      <c r="AK23" s="745" t="s">
        <v>311</v>
      </c>
      <c r="AL23" s="745"/>
      <c r="AM23" s="745"/>
      <c r="AN23" s="745"/>
      <c r="AO23" s="751"/>
      <c r="AP23" s="751"/>
      <c r="AQ23" s="751"/>
      <c r="AR23" s="751"/>
      <c r="AS23" s="751"/>
      <c r="AT23" s="751"/>
      <c r="AU23" s="751"/>
      <c r="AV23" s="751"/>
      <c r="AW23" s="751"/>
      <c r="AX23" s="751"/>
      <c r="AY23" s="751"/>
      <c r="AZ23" s="751"/>
      <c r="BA23" s="751"/>
      <c r="BB23" s="751"/>
      <c r="BC23" s="268"/>
      <c r="BD23" s="268"/>
      <c r="BE23" s="268"/>
      <c r="BF23" s="92"/>
      <c r="BG23" s="92"/>
      <c r="BH23" s="200"/>
      <c r="BI23" s="752" t="s">
        <v>188</v>
      </c>
      <c r="BJ23" s="752"/>
      <c r="BK23" s="752"/>
      <c r="BL23" s="752"/>
      <c r="BM23" s="752"/>
      <c r="BN23" s="752"/>
      <c r="BO23" s="752"/>
      <c r="BP23" s="752"/>
      <c r="BQ23" s="752"/>
      <c r="BR23" s="752"/>
      <c r="BS23" s="752"/>
      <c r="BT23" s="752"/>
      <c r="BU23" s="752"/>
      <c r="BV23" s="752"/>
      <c r="BW23" s="752"/>
      <c r="BX23" s="752"/>
      <c r="BY23" s="752"/>
      <c r="BZ23" s="752"/>
      <c r="CA23" s="752"/>
      <c r="CB23" s="266"/>
    </row>
    <row r="24" spans="1:80" s="12" customFormat="1" ht="22.5" customHeight="1">
      <c r="A24" s="92"/>
      <c r="B24" s="92"/>
      <c r="C24" s="92"/>
      <c r="D24" s="753" t="s">
        <v>9</v>
      </c>
      <c r="E24" s="737" t="s">
        <v>44</v>
      </c>
      <c r="F24" s="738"/>
      <c r="G24" s="755" t="s">
        <v>45</v>
      </c>
      <c r="H24" s="738"/>
      <c r="I24" s="737" t="s">
        <v>46</v>
      </c>
      <c r="J24" s="738"/>
      <c r="K24" s="737" t="s">
        <v>143</v>
      </c>
      <c r="L24" s="738"/>
      <c r="M24" s="775" t="s">
        <v>243</v>
      </c>
      <c r="N24" s="776"/>
      <c r="O24" s="777"/>
      <c r="P24" s="733" t="s">
        <v>242</v>
      </c>
      <c r="Q24" s="734"/>
      <c r="R24" s="733" t="s">
        <v>50</v>
      </c>
      <c r="S24" s="734"/>
      <c r="T24" s="92"/>
      <c r="U24" s="92"/>
      <c r="V24" s="781" t="s">
        <v>48</v>
      </c>
      <c r="W24" s="782"/>
      <c r="X24" s="782"/>
      <c r="Y24" s="783"/>
      <c r="Z24" s="843" t="s">
        <v>4</v>
      </c>
      <c r="AA24" s="806"/>
      <c r="AB24" s="806"/>
      <c r="AC24" s="807"/>
      <c r="AD24" s="805" t="s">
        <v>49</v>
      </c>
      <c r="AE24" s="806"/>
      <c r="AF24" s="807"/>
      <c r="AH24" s="271"/>
      <c r="AI24" s="334" t="s">
        <v>52</v>
      </c>
      <c r="AJ24" s="847"/>
      <c r="AK24" s="847"/>
      <c r="AL24" s="847"/>
      <c r="AM24" s="847"/>
      <c r="AN24" s="848"/>
      <c r="AO24" s="852" t="s">
        <v>238</v>
      </c>
      <c r="AP24" s="853"/>
      <c r="AQ24" s="853"/>
      <c r="AR24" s="853"/>
      <c r="AS24" s="853"/>
      <c r="AT24" s="853"/>
      <c r="AU24" s="853"/>
      <c r="AV24" s="853"/>
      <c r="AW24" s="853"/>
      <c r="AX24" s="854"/>
      <c r="AY24" s="302" t="s">
        <v>4</v>
      </c>
      <c r="AZ24" s="303"/>
      <c r="BA24" s="303"/>
      <c r="BB24" s="304"/>
      <c r="BC24" s="264"/>
      <c r="BD24" s="264"/>
      <c r="BE24" s="264"/>
      <c r="BF24" s="264"/>
      <c r="BG24" s="96"/>
      <c r="BH24" s="200"/>
      <c r="BI24" s="267"/>
      <c r="BJ24" s="302" t="s">
        <v>52</v>
      </c>
      <c r="BK24" s="303"/>
      <c r="BL24" s="303"/>
      <c r="BM24" s="303"/>
      <c r="BN24" s="303"/>
      <c r="BO24" s="303"/>
      <c r="BP24" s="303"/>
      <c r="BQ24" s="304"/>
      <c r="BR24" s="334" t="s">
        <v>238</v>
      </c>
      <c r="BS24" s="303"/>
      <c r="BT24" s="303"/>
      <c r="BU24" s="303"/>
      <c r="BV24" s="303"/>
      <c r="BW24" s="303"/>
      <c r="BX24" s="303"/>
      <c r="BY24" s="303"/>
      <c r="BZ24" s="304"/>
      <c r="CA24" s="302" t="s">
        <v>4</v>
      </c>
      <c r="CB24" s="304"/>
    </row>
    <row r="25" spans="1:80" s="12" customFormat="1" ht="24" customHeight="1" thickBot="1">
      <c r="A25" s="92"/>
      <c r="B25" s="92"/>
      <c r="C25" s="92"/>
      <c r="D25" s="754"/>
      <c r="E25" s="739"/>
      <c r="F25" s="740"/>
      <c r="G25" s="756"/>
      <c r="H25" s="740"/>
      <c r="I25" s="739"/>
      <c r="J25" s="740"/>
      <c r="K25" s="739"/>
      <c r="L25" s="740"/>
      <c r="M25" s="778"/>
      <c r="N25" s="779"/>
      <c r="O25" s="780"/>
      <c r="P25" s="735"/>
      <c r="Q25" s="736"/>
      <c r="R25" s="735"/>
      <c r="S25" s="736"/>
      <c r="T25" s="92"/>
      <c r="U25" s="92"/>
      <c r="V25" s="784"/>
      <c r="W25" s="785"/>
      <c r="X25" s="785"/>
      <c r="Y25" s="786"/>
      <c r="Z25" s="844"/>
      <c r="AA25" s="845"/>
      <c r="AB25" s="845"/>
      <c r="AC25" s="846"/>
      <c r="AD25" s="808"/>
      <c r="AE25" s="809"/>
      <c r="AF25" s="810"/>
      <c r="AG25" s="271"/>
      <c r="AH25" s="271"/>
      <c r="AI25" s="849"/>
      <c r="AJ25" s="850"/>
      <c r="AK25" s="850"/>
      <c r="AL25" s="850"/>
      <c r="AM25" s="850"/>
      <c r="AN25" s="851"/>
      <c r="AO25" s="855"/>
      <c r="AP25" s="856"/>
      <c r="AQ25" s="856"/>
      <c r="AR25" s="856"/>
      <c r="AS25" s="856"/>
      <c r="AT25" s="856"/>
      <c r="AU25" s="856"/>
      <c r="AV25" s="856"/>
      <c r="AW25" s="856"/>
      <c r="AX25" s="857"/>
      <c r="AY25" s="305"/>
      <c r="AZ25" s="306"/>
      <c r="BA25" s="306"/>
      <c r="BB25" s="307"/>
      <c r="BC25" s="264"/>
      <c r="BD25" s="264"/>
      <c r="BE25" s="264"/>
      <c r="BF25" s="264"/>
      <c r="BG25" s="96"/>
      <c r="BH25" s="200"/>
      <c r="BI25" s="267"/>
      <c r="BJ25" s="331"/>
      <c r="BK25" s="332"/>
      <c r="BL25" s="332"/>
      <c r="BM25" s="332"/>
      <c r="BN25" s="332"/>
      <c r="BO25" s="332"/>
      <c r="BP25" s="332"/>
      <c r="BQ25" s="333"/>
      <c r="BR25" s="331"/>
      <c r="BS25" s="332"/>
      <c r="BT25" s="332"/>
      <c r="BU25" s="332"/>
      <c r="BV25" s="332"/>
      <c r="BW25" s="332"/>
      <c r="BX25" s="332"/>
      <c r="BY25" s="332"/>
      <c r="BZ25" s="333"/>
      <c r="CA25" s="331"/>
      <c r="CB25" s="333"/>
    </row>
    <row r="26" spans="1:80" s="12" customFormat="1" ht="18.75" customHeight="1" thickBot="1">
      <c r="A26" s="92"/>
      <c r="B26" s="92"/>
      <c r="C26" s="92"/>
      <c r="D26" s="288" t="s">
        <v>28</v>
      </c>
      <c r="E26" s="741">
        <v>36</v>
      </c>
      <c r="F26" s="742"/>
      <c r="G26" s="741">
        <v>4</v>
      </c>
      <c r="H26" s="742"/>
      <c r="I26" s="743"/>
      <c r="J26" s="743"/>
      <c r="K26" s="341"/>
      <c r="L26" s="342"/>
      <c r="M26" s="341"/>
      <c r="N26" s="722"/>
      <c r="O26" s="342"/>
      <c r="P26" s="725">
        <v>12</v>
      </c>
      <c r="Q26" s="726"/>
      <c r="R26" s="341">
        <v>52</v>
      </c>
      <c r="S26" s="342"/>
      <c r="T26" s="92"/>
      <c r="U26" s="92"/>
      <c r="V26" s="863" t="s">
        <v>104</v>
      </c>
      <c r="W26" s="864"/>
      <c r="X26" s="864"/>
      <c r="Y26" s="865"/>
      <c r="Z26" s="727" t="s">
        <v>312</v>
      </c>
      <c r="AA26" s="728"/>
      <c r="AB26" s="728"/>
      <c r="AC26" s="729"/>
      <c r="AD26" s="727" t="s">
        <v>239</v>
      </c>
      <c r="AE26" s="728"/>
      <c r="AF26" s="859"/>
      <c r="AG26" s="272"/>
      <c r="AH26" s="272"/>
      <c r="AI26" s="858" t="s">
        <v>93</v>
      </c>
      <c r="AJ26" s="728"/>
      <c r="AK26" s="728"/>
      <c r="AL26" s="728"/>
      <c r="AM26" s="728"/>
      <c r="AN26" s="728"/>
      <c r="AO26" s="858" t="s">
        <v>107</v>
      </c>
      <c r="AP26" s="728"/>
      <c r="AQ26" s="728"/>
      <c r="AR26" s="728"/>
      <c r="AS26" s="728"/>
      <c r="AT26" s="728"/>
      <c r="AU26" s="728"/>
      <c r="AV26" s="728"/>
      <c r="AW26" s="728"/>
      <c r="AX26" s="859"/>
      <c r="AY26" s="858" t="s">
        <v>312</v>
      </c>
      <c r="AZ26" s="728"/>
      <c r="BA26" s="728"/>
      <c r="BB26" s="859"/>
      <c r="BC26" s="265"/>
      <c r="BD26" s="265"/>
      <c r="BE26" s="761"/>
      <c r="BF26" s="761"/>
      <c r="BG26" s="181"/>
      <c r="BH26" s="200"/>
      <c r="BI26" s="267"/>
      <c r="BJ26" s="299" t="s">
        <v>93</v>
      </c>
      <c r="BK26" s="300"/>
      <c r="BL26" s="300"/>
      <c r="BM26" s="300"/>
      <c r="BN26" s="300"/>
      <c r="BO26" s="300"/>
      <c r="BP26" s="300"/>
      <c r="BQ26" s="301"/>
      <c r="BR26" s="336" t="s">
        <v>107</v>
      </c>
      <c r="BS26" s="337"/>
      <c r="BT26" s="337"/>
      <c r="BU26" s="337"/>
      <c r="BV26" s="337"/>
      <c r="BW26" s="337"/>
      <c r="BX26" s="337"/>
      <c r="BY26" s="337"/>
      <c r="BZ26" s="338"/>
      <c r="CA26" s="341">
        <v>8</v>
      </c>
      <c r="CB26" s="342"/>
    </row>
    <row r="27" spans="1:80" s="12" customFormat="1" ht="15.75" customHeight="1" thickBot="1">
      <c r="A27" s="92"/>
      <c r="B27" s="92"/>
      <c r="C27" s="92"/>
      <c r="D27" s="236" t="s">
        <v>29</v>
      </c>
      <c r="E27" s="741">
        <v>36</v>
      </c>
      <c r="F27" s="742"/>
      <c r="G27" s="741">
        <v>5</v>
      </c>
      <c r="H27" s="742"/>
      <c r="I27" s="743"/>
      <c r="J27" s="743"/>
      <c r="K27" s="341"/>
      <c r="L27" s="342"/>
      <c r="M27" s="341"/>
      <c r="N27" s="722"/>
      <c r="O27" s="342"/>
      <c r="P27" s="725">
        <v>11</v>
      </c>
      <c r="Q27" s="726"/>
      <c r="R27" s="341">
        <v>52</v>
      </c>
      <c r="S27" s="342"/>
      <c r="T27" s="92"/>
      <c r="U27" s="92"/>
      <c r="V27" s="866"/>
      <c r="W27" s="867"/>
      <c r="X27" s="867"/>
      <c r="Y27" s="868"/>
      <c r="Z27" s="730"/>
      <c r="AA27" s="731"/>
      <c r="AB27" s="731"/>
      <c r="AC27" s="732"/>
      <c r="AD27" s="730"/>
      <c r="AE27" s="731"/>
      <c r="AF27" s="861"/>
      <c r="AG27" s="272"/>
      <c r="AH27" s="272"/>
      <c r="AI27" s="860"/>
      <c r="AJ27" s="731"/>
      <c r="AK27" s="731"/>
      <c r="AL27" s="731"/>
      <c r="AM27" s="731"/>
      <c r="AN27" s="731"/>
      <c r="AO27" s="860"/>
      <c r="AP27" s="731"/>
      <c r="AQ27" s="731"/>
      <c r="AR27" s="731"/>
      <c r="AS27" s="731"/>
      <c r="AT27" s="731"/>
      <c r="AU27" s="731"/>
      <c r="AV27" s="731"/>
      <c r="AW27" s="731"/>
      <c r="AX27" s="861"/>
      <c r="AY27" s="860"/>
      <c r="AZ27" s="731"/>
      <c r="BA27" s="731"/>
      <c r="BB27" s="861"/>
      <c r="BC27" s="265"/>
      <c r="BD27" s="265"/>
      <c r="BE27" s="762"/>
      <c r="BF27" s="762"/>
      <c r="BG27" s="96"/>
      <c r="BH27" s="200"/>
      <c r="BI27" s="267"/>
      <c r="BJ27" s="299"/>
      <c r="BK27" s="300"/>
      <c r="BL27" s="300"/>
      <c r="BM27" s="300"/>
      <c r="BN27" s="300"/>
      <c r="BO27" s="300"/>
      <c r="BP27" s="300"/>
      <c r="BQ27" s="301"/>
      <c r="BR27" s="336"/>
      <c r="BS27" s="337"/>
      <c r="BT27" s="337"/>
      <c r="BU27" s="337"/>
      <c r="BV27" s="337"/>
      <c r="BW27" s="337"/>
      <c r="BX27" s="337"/>
      <c r="BY27" s="337"/>
      <c r="BZ27" s="338"/>
      <c r="CA27" s="339"/>
      <c r="CB27" s="340"/>
    </row>
    <row r="28" spans="1:66" s="5" customFormat="1" ht="15.75" customHeight="1" thickBot="1">
      <c r="A28" s="95"/>
      <c r="B28" s="89"/>
      <c r="C28" s="89"/>
      <c r="D28" s="237" t="s">
        <v>30</v>
      </c>
      <c r="E28" s="341">
        <v>27</v>
      </c>
      <c r="F28" s="342"/>
      <c r="G28" s="341">
        <v>3</v>
      </c>
      <c r="H28" s="342"/>
      <c r="I28" s="722">
        <v>5</v>
      </c>
      <c r="J28" s="722"/>
      <c r="K28" s="341">
        <v>2</v>
      </c>
      <c r="L28" s="342"/>
      <c r="M28" s="341">
        <v>4</v>
      </c>
      <c r="N28" s="722"/>
      <c r="O28" s="342"/>
      <c r="P28" s="723">
        <v>2</v>
      </c>
      <c r="Q28" s="724"/>
      <c r="R28" s="341">
        <v>43</v>
      </c>
      <c r="S28" s="342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89"/>
      <c r="BE28" s="89"/>
      <c r="BF28" s="89"/>
      <c r="BG28" s="89"/>
      <c r="BH28" s="198"/>
      <c r="BI28" s="198"/>
      <c r="BJ28" s="143"/>
      <c r="BK28" s="143"/>
      <c r="BL28" s="89"/>
      <c r="BM28" s="95"/>
      <c r="BN28" s="95"/>
    </row>
    <row r="29" spans="1:65" s="5" customFormat="1" ht="18" customHeight="1" thickBot="1">
      <c r="A29" s="312" t="s">
        <v>81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95"/>
      <c r="BM29" s="95"/>
    </row>
    <row r="30" spans="1:69" s="5" customFormat="1" ht="33" customHeight="1" thickBot="1">
      <c r="A30" s="53"/>
      <c r="B30" s="53"/>
      <c r="C30" s="53"/>
      <c r="D30" s="354" t="s">
        <v>57</v>
      </c>
      <c r="E30" s="372"/>
      <c r="F30" s="355"/>
      <c r="G30" s="375" t="s">
        <v>78</v>
      </c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84" t="s">
        <v>58</v>
      </c>
      <c r="V30" s="385"/>
      <c r="W30" s="385"/>
      <c r="X30" s="385"/>
      <c r="Y30" s="385"/>
      <c r="Z30" s="385"/>
      <c r="AA30" s="385"/>
      <c r="AB30" s="385"/>
      <c r="AC30" s="386" t="s">
        <v>70</v>
      </c>
      <c r="AD30" s="387"/>
      <c r="AE30" s="392" t="s">
        <v>61</v>
      </c>
      <c r="AF30" s="392"/>
      <c r="AG30" s="392"/>
      <c r="AH30" s="392"/>
      <c r="AI30" s="392"/>
      <c r="AJ30" s="392"/>
      <c r="AK30" s="392"/>
      <c r="AL30" s="392"/>
      <c r="AM30" s="392"/>
      <c r="AN30" s="393"/>
      <c r="AO30" s="394" t="s">
        <v>59</v>
      </c>
      <c r="AP30" s="395"/>
      <c r="AQ30" s="410" t="s">
        <v>80</v>
      </c>
      <c r="AR30" s="411"/>
      <c r="AS30" s="411"/>
      <c r="AT30" s="411"/>
      <c r="AU30" s="411"/>
      <c r="AV30" s="411"/>
      <c r="AW30" s="411"/>
      <c r="AX30" s="411"/>
      <c r="AY30" s="411"/>
      <c r="AZ30" s="411"/>
      <c r="BA30" s="411"/>
      <c r="BB30" s="412"/>
      <c r="BC30" s="258"/>
      <c r="BD30" s="258"/>
      <c r="BE30" s="258"/>
      <c r="BF30" s="258"/>
      <c r="BG30" s="182"/>
      <c r="BH30" s="201"/>
      <c r="BI30" s="202"/>
      <c r="BJ30" s="149"/>
      <c r="BK30" s="150"/>
      <c r="BL30" s="95"/>
      <c r="BM30" s="95"/>
      <c r="BN30" s="95"/>
      <c r="BO30" s="95"/>
      <c r="BP30" s="95"/>
      <c r="BQ30" s="95"/>
    </row>
    <row r="31" spans="1:69" s="5" customFormat="1" ht="22.5" customHeight="1" thickBot="1">
      <c r="A31" s="53"/>
      <c r="B31" s="53"/>
      <c r="C31" s="53"/>
      <c r="D31" s="356"/>
      <c r="E31" s="373"/>
      <c r="F31" s="357"/>
      <c r="G31" s="378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80"/>
      <c r="U31" s="348" t="s">
        <v>32</v>
      </c>
      <c r="V31" s="365"/>
      <c r="W31" s="348" t="s">
        <v>33</v>
      </c>
      <c r="X31" s="365"/>
      <c r="Y31" s="493" t="s">
        <v>60</v>
      </c>
      <c r="Z31" s="494"/>
      <c r="AA31" s="494"/>
      <c r="AB31" s="494"/>
      <c r="AC31" s="388"/>
      <c r="AD31" s="389"/>
      <c r="AE31" s="400" t="s">
        <v>66</v>
      </c>
      <c r="AF31" s="366"/>
      <c r="AG31" s="401" t="s">
        <v>62</v>
      </c>
      <c r="AH31" s="401"/>
      <c r="AI31" s="401"/>
      <c r="AJ31" s="401"/>
      <c r="AK31" s="401"/>
      <c r="AL31" s="401"/>
      <c r="AM31" s="401"/>
      <c r="AN31" s="402"/>
      <c r="AO31" s="396"/>
      <c r="AP31" s="397"/>
      <c r="AQ31" s="413"/>
      <c r="AR31" s="414"/>
      <c r="AS31" s="414"/>
      <c r="AT31" s="414"/>
      <c r="AU31" s="414"/>
      <c r="AV31" s="414"/>
      <c r="AW31" s="414"/>
      <c r="AX31" s="414"/>
      <c r="AY31" s="414"/>
      <c r="AZ31" s="414"/>
      <c r="BA31" s="414"/>
      <c r="BB31" s="415"/>
      <c r="BC31" s="258"/>
      <c r="BD31" s="258"/>
      <c r="BE31" s="258"/>
      <c r="BF31" s="258"/>
      <c r="BG31" s="182"/>
      <c r="BH31" s="203"/>
      <c r="BI31" s="204"/>
      <c r="BJ31" s="151"/>
      <c r="BK31" s="150"/>
      <c r="BL31" s="95"/>
      <c r="BM31" s="95"/>
      <c r="BN31" s="95"/>
      <c r="BO31" s="95"/>
      <c r="BP31" s="95"/>
      <c r="BQ31" s="95"/>
    </row>
    <row r="32" spans="1:69" s="5" customFormat="1" ht="19.5" customHeight="1" thickBot="1">
      <c r="A32" s="53"/>
      <c r="B32" s="53"/>
      <c r="C32" s="53"/>
      <c r="D32" s="356"/>
      <c r="E32" s="373"/>
      <c r="F32" s="357"/>
      <c r="G32" s="378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80"/>
      <c r="U32" s="350"/>
      <c r="V32" s="366"/>
      <c r="W32" s="350"/>
      <c r="X32" s="366"/>
      <c r="Y32" s="348" t="s">
        <v>64</v>
      </c>
      <c r="Z32" s="365"/>
      <c r="AA32" s="348" t="s">
        <v>65</v>
      </c>
      <c r="AB32" s="349"/>
      <c r="AC32" s="388"/>
      <c r="AD32" s="389"/>
      <c r="AE32" s="351"/>
      <c r="AF32" s="366"/>
      <c r="AG32" s="354" t="s">
        <v>1</v>
      </c>
      <c r="AH32" s="355"/>
      <c r="AI32" s="360" t="s">
        <v>34</v>
      </c>
      <c r="AJ32" s="361"/>
      <c r="AK32" s="362"/>
      <c r="AL32" s="362"/>
      <c r="AM32" s="362"/>
      <c r="AN32" s="363"/>
      <c r="AO32" s="396"/>
      <c r="AP32" s="397"/>
      <c r="AQ32" s="320" t="s">
        <v>82</v>
      </c>
      <c r="AR32" s="321"/>
      <c r="AS32" s="321"/>
      <c r="AT32" s="322"/>
      <c r="AU32" s="320" t="s">
        <v>85</v>
      </c>
      <c r="AV32" s="321"/>
      <c r="AW32" s="321"/>
      <c r="AX32" s="322"/>
      <c r="AY32" s="320" t="s">
        <v>83</v>
      </c>
      <c r="AZ32" s="321"/>
      <c r="BA32" s="321"/>
      <c r="BB32" s="322"/>
      <c r="BC32" s="312"/>
      <c r="BD32" s="312"/>
      <c r="BE32" s="312"/>
      <c r="BF32" s="312"/>
      <c r="BG32" s="53"/>
      <c r="BH32" s="205"/>
      <c r="BI32" s="206"/>
      <c r="BJ32" s="152"/>
      <c r="BK32" s="150"/>
      <c r="BL32" s="95"/>
      <c r="BM32" s="95"/>
      <c r="BN32" s="95"/>
      <c r="BO32" s="95"/>
      <c r="BP32" s="95"/>
      <c r="BQ32" s="95"/>
    </row>
    <row r="33" spans="1:69" s="5" customFormat="1" ht="24" customHeight="1" thickBot="1">
      <c r="A33" s="53"/>
      <c r="B33" s="53"/>
      <c r="C33" s="53"/>
      <c r="D33" s="356"/>
      <c r="E33" s="373"/>
      <c r="F33" s="357"/>
      <c r="G33" s="378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80"/>
      <c r="U33" s="350"/>
      <c r="V33" s="366"/>
      <c r="W33" s="350"/>
      <c r="X33" s="366"/>
      <c r="Y33" s="350"/>
      <c r="Z33" s="366"/>
      <c r="AA33" s="350"/>
      <c r="AB33" s="351"/>
      <c r="AC33" s="388"/>
      <c r="AD33" s="389"/>
      <c r="AE33" s="351"/>
      <c r="AF33" s="366"/>
      <c r="AG33" s="356"/>
      <c r="AH33" s="357"/>
      <c r="AI33" s="348" t="s">
        <v>2</v>
      </c>
      <c r="AJ33" s="365"/>
      <c r="AK33" s="348" t="s">
        <v>63</v>
      </c>
      <c r="AL33" s="365"/>
      <c r="AM33" s="368" t="s">
        <v>67</v>
      </c>
      <c r="AN33" s="365"/>
      <c r="AO33" s="396"/>
      <c r="AP33" s="397"/>
      <c r="AQ33" s="320" t="s">
        <v>68</v>
      </c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2"/>
      <c r="BC33" s="123"/>
      <c r="BD33" s="123"/>
      <c r="BE33" s="123"/>
      <c r="BF33" s="123"/>
      <c r="BG33" s="123"/>
      <c r="BH33" s="205"/>
      <c r="BI33" s="198"/>
      <c r="BK33" s="150"/>
      <c r="BL33" s="95"/>
      <c r="BM33" s="95"/>
      <c r="BN33" s="95"/>
      <c r="BO33" s="95"/>
      <c r="BP33" s="95"/>
      <c r="BQ33" s="95"/>
    </row>
    <row r="34" spans="1:69" s="5" customFormat="1" ht="20.25" customHeight="1" thickBot="1">
      <c r="A34" s="53"/>
      <c r="B34" s="53"/>
      <c r="C34" s="53"/>
      <c r="D34" s="356"/>
      <c r="E34" s="373"/>
      <c r="F34" s="357"/>
      <c r="G34" s="378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80"/>
      <c r="U34" s="350"/>
      <c r="V34" s="366"/>
      <c r="W34" s="350"/>
      <c r="X34" s="366"/>
      <c r="Y34" s="350"/>
      <c r="Z34" s="366"/>
      <c r="AA34" s="350"/>
      <c r="AB34" s="351"/>
      <c r="AC34" s="388"/>
      <c r="AD34" s="389"/>
      <c r="AE34" s="351"/>
      <c r="AF34" s="366"/>
      <c r="AG34" s="356"/>
      <c r="AH34" s="357"/>
      <c r="AI34" s="350"/>
      <c r="AJ34" s="366"/>
      <c r="AK34" s="350"/>
      <c r="AL34" s="366"/>
      <c r="AM34" s="350"/>
      <c r="AN34" s="366"/>
      <c r="AO34" s="396"/>
      <c r="AP34" s="397"/>
      <c r="AQ34" s="339">
        <v>1</v>
      </c>
      <c r="AR34" s="343"/>
      <c r="AS34" s="364">
        <v>2</v>
      </c>
      <c r="AT34" s="343"/>
      <c r="AU34" s="339">
        <v>3</v>
      </c>
      <c r="AV34" s="343"/>
      <c r="AW34" s="364">
        <v>4</v>
      </c>
      <c r="AX34" s="343"/>
      <c r="AY34" s="339">
        <v>5</v>
      </c>
      <c r="AZ34" s="343"/>
      <c r="BA34" s="364">
        <v>6</v>
      </c>
      <c r="BB34" s="340"/>
      <c r="BC34" s="306"/>
      <c r="BD34" s="306"/>
      <c r="BE34" s="306"/>
      <c r="BF34" s="306"/>
      <c r="BG34" s="44"/>
      <c r="BH34" s="205"/>
      <c r="BI34" s="198"/>
      <c r="BK34" s="150"/>
      <c r="BL34" s="95"/>
      <c r="BM34" s="95"/>
      <c r="BN34" s="95"/>
      <c r="BO34" s="95"/>
      <c r="BP34" s="95"/>
      <c r="BQ34" s="95"/>
    </row>
    <row r="35" spans="1:69" s="5" customFormat="1" ht="24" customHeight="1" thickBot="1">
      <c r="A35" s="53"/>
      <c r="B35" s="53"/>
      <c r="C35" s="53"/>
      <c r="D35" s="356"/>
      <c r="E35" s="373"/>
      <c r="F35" s="357"/>
      <c r="G35" s="378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80"/>
      <c r="U35" s="350"/>
      <c r="V35" s="366"/>
      <c r="W35" s="350"/>
      <c r="X35" s="366"/>
      <c r="Y35" s="350"/>
      <c r="Z35" s="366"/>
      <c r="AA35" s="350"/>
      <c r="AB35" s="351"/>
      <c r="AC35" s="388"/>
      <c r="AD35" s="389"/>
      <c r="AE35" s="351"/>
      <c r="AF35" s="366"/>
      <c r="AG35" s="356"/>
      <c r="AH35" s="357"/>
      <c r="AI35" s="350"/>
      <c r="AJ35" s="366"/>
      <c r="AK35" s="350"/>
      <c r="AL35" s="366"/>
      <c r="AM35" s="350"/>
      <c r="AN35" s="366"/>
      <c r="AO35" s="396"/>
      <c r="AP35" s="397"/>
      <c r="AQ35" s="320" t="s">
        <v>69</v>
      </c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2"/>
      <c r="BC35" s="253"/>
      <c r="BD35" s="253"/>
      <c r="BE35" s="253"/>
      <c r="BF35" s="253"/>
      <c r="BG35" s="53"/>
      <c r="BH35" s="205"/>
      <c r="BI35" s="198"/>
      <c r="BK35" s="150"/>
      <c r="BL35" s="95"/>
      <c r="BM35" s="95"/>
      <c r="BN35" s="95"/>
      <c r="BO35" s="95"/>
      <c r="BP35" s="95"/>
      <c r="BQ35" s="95"/>
    </row>
    <row r="36" spans="1:69" s="5" customFormat="1" ht="21" customHeight="1" thickBot="1">
      <c r="A36" s="53"/>
      <c r="B36" s="53"/>
      <c r="C36" s="53"/>
      <c r="D36" s="358"/>
      <c r="E36" s="374"/>
      <c r="F36" s="359"/>
      <c r="G36" s="381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3"/>
      <c r="U36" s="352"/>
      <c r="V36" s="367"/>
      <c r="W36" s="352"/>
      <c r="X36" s="367"/>
      <c r="Y36" s="352"/>
      <c r="Z36" s="367"/>
      <c r="AA36" s="352"/>
      <c r="AB36" s="353"/>
      <c r="AC36" s="390"/>
      <c r="AD36" s="391"/>
      <c r="AE36" s="353"/>
      <c r="AF36" s="367"/>
      <c r="AG36" s="358"/>
      <c r="AH36" s="359"/>
      <c r="AI36" s="352"/>
      <c r="AJ36" s="367"/>
      <c r="AK36" s="352"/>
      <c r="AL36" s="367"/>
      <c r="AM36" s="352"/>
      <c r="AN36" s="367"/>
      <c r="AO36" s="398"/>
      <c r="AP36" s="399"/>
      <c r="AQ36" s="331">
        <v>18</v>
      </c>
      <c r="AR36" s="344"/>
      <c r="AS36" s="332">
        <v>18</v>
      </c>
      <c r="AT36" s="344"/>
      <c r="AU36" s="331">
        <v>18</v>
      </c>
      <c r="AV36" s="344"/>
      <c r="AW36" s="332">
        <v>18</v>
      </c>
      <c r="AX36" s="344"/>
      <c r="AY36" s="331">
        <v>18</v>
      </c>
      <c r="AZ36" s="344"/>
      <c r="BA36" s="332">
        <v>9</v>
      </c>
      <c r="BB36" s="333"/>
      <c r="BC36" s="306"/>
      <c r="BD36" s="306"/>
      <c r="BE36" s="312"/>
      <c r="BF36" s="312"/>
      <c r="BG36" s="53"/>
      <c r="BH36" s="205"/>
      <c r="BI36" s="198"/>
      <c r="BK36" s="150"/>
      <c r="BL36" s="95"/>
      <c r="BM36" s="95"/>
      <c r="BN36" s="95"/>
      <c r="BO36" s="95"/>
      <c r="BP36" s="95"/>
      <c r="BQ36" s="95"/>
    </row>
    <row r="37" spans="1:69" s="8" customFormat="1" ht="15" customHeight="1" thickBot="1">
      <c r="A37" s="97"/>
      <c r="B37" s="97"/>
      <c r="C37" s="97"/>
      <c r="D37" s="716">
        <v>1</v>
      </c>
      <c r="E37" s="717"/>
      <c r="F37" s="718"/>
      <c r="G37" s="716">
        <v>2</v>
      </c>
      <c r="H37" s="717"/>
      <c r="I37" s="717"/>
      <c r="J37" s="717"/>
      <c r="K37" s="717"/>
      <c r="L37" s="717"/>
      <c r="M37" s="717"/>
      <c r="N37" s="717"/>
      <c r="O37" s="717"/>
      <c r="P37" s="717"/>
      <c r="Q37" s="717"/>
      <c r="R37" s="717"/>
      <c r="S37" s="717"/>
      <c r="T37" s="718"/>
      <c r="U37" s="714">
        <v>3</v>
      </c>
      <c r="V37" s="715"/>
      <c r="W37" s="714">
        <v>4</v>
      </c>
      <c r="X37" s="715"/>
      <c r="Y37" s="714">
        <v>5</v>
      </c>
      <c r="Z37" s="715"/>
      <c r="AA37" s="714">
        <v>6</v>
      </c>
      <c r="AB37" s="715"/>
      <c r="AC37" s="714">
        <v>7</v>
      </c>
      <c r="AD37" s="715"/>
      <c r="AE37" s="714">
        <v>8</v>
      </c>
      <c r="AF37" s="715"/>
      <c r="AG37" s="714">
        <v>9</v>
      </c>
      <c r="AH37" s="715"/>
      <c r="AI37" s="714">
        <v>10</v>
      </c>
      <c r="AJ37" s="715"/>
      <c r="AK37" s="714">
        <v>11</v>
      </c>
      <c r="AL37" s="715"/>
      <c r="AM37" s="714">
        <v>12</v>
      </c>
      <c r="AN37" s="715"/>
      <c r="AO37" s="714">
        <v>13</v>
      </c>
      <c r="AP37" s="715"/>
      <c r="AQ37" s="714">
        <v>14</v>
      </c>
      <c r="AR37" s="719"/>
      <c r="AS37" s="721">
        <v>15</v>
      </c>
      <c r="AT37" s="715"/>
      <c r="AU37" s="714">
        <v>16</v>
      </c>
      <c r="AV37" s="719"/>
      <c r="AW37" s="721">
        <v>17</v>
      </c>
      <c r="AX37" s="715"/>
      <c r="AY37" s="714">
        <v>18</v>
      </c>
      <c r="AZ37" s="719"/>
      <c r="BA37" s="721">
        <v>19</v>
      </c>
      <c r="BB37" s="715"/>
      <c r="BC37" s="720"/>
      <c r="BD37" s="720"/>
      <c r="BE37" s="720"/>
      <c r="BF37" s="720"/>
      <c r="BG37" s="183"/>
      <c r="BH37" s="207"/>
      <c r="BI37" s="208" t="s">
        <v>152</v>
      </c>
      <c r="BJ37" s="97"/>
      <c r="BK37" s="153"/>
      <c r="BL37" s="97"/>
      <c r="BM37" s="97"/>
      <c r="BN37" s="97"/>
      <c r="BO37" s="97"/>
      <c r="BP37" s="97"/>
      <c r="BQ37" s="97"/>
    </row>
    <row r="38" spans="1:69" s="8" customFormat="1" ht="18" customHeight="1" thickBot="1">
      <c r="A38" s="97"/>
      <c r="B38" s="97"/>
      <c r="C38" s="97"/>
      <c r="D38" s="323" t="s">
        <v>124</v>
      </c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260"/>
      <c r="BD38" s="260"/>
      <c r="BE38" s="260"/>
      <c r="BF38" s="260"/>
      <c r="BG38" s="18"/>
      <c r="BH38" s="207"/>
      <c r="BI38" s="209" t="s">
        <v>153</v>
      </c>
      <c r="BJ38" s="156"/>
      <c r="BK38" s="153"/>
      <c r="BL38" s="97"/>
      <c r="BM38" s="97"/>
      <c r="BN38" s="97"/>
      <c r="BO38" s="97"/>
      <c r="BP38" s="97"/>
      <c r="BQ38" s="97"/>
    </row>
    <row r="39" spans="1:69" s="3" customFormat="1" ht="22.5" customHeight="1" thickBot="1">
      <c r="A39" s="51"/>
      <c r="B39" s="51"/>
      <c r="C39" s="51"/>
      <c r="D39" s="317" t="s">
        <v>125</v>
      </c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9"/>
      <c r="BC39" s="261"/>
      <c r="BD39" s="261"/>
      <c r="BE39" s="261"/>
      <c r="BF39" s="261"/>
      <c r="BG39" s="184"/>
      <c r="BH39" s="119">
        <v>0.6</v>
      </c>
      <c r="BI39" s="119">
        <v>0.66</v>
      </c>
      <c r="BJ39" s="154" t="s">
        <v>177</v>
      </c>
      <c r="BK39" s="154" t="s">
        <v>146</v>
      </c>
      <c r="BL39" s="154" t="s">
        <v>147</v>
      </c>
      <c r="BM39" s="51"/>
      <c r="BN39" s="51"/>
      <c r="BO39" s="51"/>
      <c r="BP39" s="51"/>
      <c r="BQ39" s="51"/>
    </row>
    <row r="40" spans="1:69" s="3" customFormat="1" ht="20.25">
      <c r="A40" s="51"/>
      <c r="B40" s="51"/>
      <c r="C40" s="51"/>
      <c r="D40" s="442" t="s">
        <v>199</v>
      </c>
      <c r="E40" s="443"/>
      <c r="F40" s="444"/>
      <c r="G40" s="575" t="s">
        <v>272</v>
      </c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7"/>
      <c r="U40" s="431">
        <v>1</v>
      </c>
      <c r="V40" s="293"/>
      <c r="W40" s="329"/>
      <c r="X40" s="708"/>
      <c r="Y40" s="679"/>
      <c r="Z40" s="680"/>
      <c r="AA40" s="706"/>
      <c r="AB40" s="711"/>
      <c r="AC40" s="451">
        <v>4</v>
      </c>
      <c r="AD40" s="600"/>
      <c r="AE40" s="451">
        <f aca="true" t="shared" si="1" ref="AE40:AE46">AC40*30</f>
        <v>120</v>
      </c>
      <c r="AF40" s="459"/>
      <c r="AG40" s="458">
        <f aca="true" t="shared" si="2" ref="AG40:AG45">AI40+AM40+AK40</f>
        <v>72</v>
      </c>
      <c r="AH40" s="600"/>
      <c r="AI40" s="451">
        <v>36</v>
      </c>
      <c r="AJ40" s="452"/>
      <c r="AK40" s="452"/>
      <c r="AL40" s="452"/>
      <c r="AM40" s="452">
        <v>36</v>
      </c>
      <c r="AN40" s="459"/>
      <c r="AO40" s="458">
        <f aca="true" t="shared" si="3" ref="AO40:AO45">AE40-AG40</f>
        <v>48</v>
      </c>
      <c r="AP40" s="459"/>
      <c r="AQ40" s="763">
        <v>4</v>
      </c>
      <c r="AR40" s="458"/>
      <c r="AS40" s="600"/>
      <c r="AT40" s="608"/>
      <c r="AU40" s="633"/>
      <c r="AV40" s="458"/>
      <c r="AW40" s="600"/>
      <c r="AX40" s="608"/>
      <c r="AY40" s="633"/>
      <c r="AZ40" s="458"/>
      <c r="BA40" s="600"/>
      <c r="BB40" s="608"/>
      <c r="BC40" s="335"/>
      <c r="BD40" s="335"/>
      <c r="BE40" s="335"/>
      <c r="BF40" s="335"/>
      <c r="BG40" s="164"/>
      <c r="BH40" s="259">
        <f>(AE40-BJ40*30-BK40*45-BL40*30)*0.6</f>
        <v>54</v>
      </c>
      <c r="BI40" s="210">
        <f>(AE40-BJ40*30-BK40*45-BL40*30)*0.66</f>
        <v>59.400000000000006</v>
      </c>
      <c r="BJ40" s="170">
        <v>1</v>
      </c>
      <c r="BK40" s="169"/>
      <c r="BL40" s="169"/>
      <c r="BM40" s="172"/>
      <c r="BN40" s="242">
        <v>1</v>
      </c>
      <c r="BO40" s="51">
        <f>BN40*18</f>
        <v>18</v>
      </c>
      <c r="BP40" s="51"/>
      <c r="BQ40" s="51"/>
    </row>
    <row r="41" spans="1:69" s="3" customFormat="1" ht="20.25">
      <c r="A41" s="51"/>
      <c r="B41" s="51"/>
      <c r="C41" s="51"/>
      <c r="D41" s="442" t="s">
        <v>200</v>
      </c>
      <c r="E41" s="443"/>
      <c r="F41" s="444"/>
      <c r="G41" s="575" t="s">
        <v>273</v>
      </c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7"/>
      <c r="U41" s="431"/>
      <c r="V41" s="293"/>
      <c r="W41" s="329">
        <v>1</v>
      </c>
      <c r="X41" s="708"/>
      <c r="Y41" s="679"/>
      <c r="Z41" s="680"/>
      <c r="AA41" s="706"/>
      <c r="AB41" s="711"/>
      <c r="AC41" s="431">
        <v>3.5</v>
      </c>
      <c r="AD41" s="329"/>
      <c r="AE41" s="431">
        <f t="shared" si="1"/>
        <v>105</v>
      </c>
      <c r="AF41" s="441"/>
      <c r="AG41" s="330">
        <f t="shared" si="2"/>
        <v>72</v>
      </c>
      <c r="AH41" s="329"/>
      <c r="AI41" s="431">
        <v>36</v>
      </c>
      <c r="AJ41" s="293"/>
      <c r="AK41" s="293">
        <v>36</v>
      </c>
      <c r="AL41" s="293"/>
      <c r="AM41" s="293"/>
      <c r="AN41" s="441"/>
      <c r="AO41" s="330">
        <f t="shared" si="3"/>
        <v>33</v>
      </c>
      <c r="AP41" s="441"/>
      <c r="AQ41" s="708">
        <v>4</v>
      </c>
      <c r="AR41" s="330"/>
      <c r="AS41" s="329"/>
      <c r="AT41" s="635"/>
      <c r="AU41" s="634"/>
      <c r="AV41" s="330"/>
      <c r="AW41" s="329"/>
      <c r="AX41" s="635"/>
      <c r="AY41" s="634"/>
      <c r="AZ41" s="330"/>
      <c r="BA41" s="329"/>
      <c r="BB41" s="635"/>
      <c r="BC41" s="335"/>
      <c r="BD41" s="335"/>
      <c r="BE41" s="335"/>
      <c r="BF41" s="335"/>
      <c r="BG41" s="164"/>
      <c r="BH41" s="259">
        <f aca="true" t="shared" si="4" ref="BH41:BH62">(AE41-BJ41*30-BK41*45-BL41*30)*0.6</f>
        <v>63</v>
      </c>
      <c r="BI41" s="210">
        <f aca="true" t="shared" si="5" ref="BI41:BI103">(AE41-BJ41*30-BK41*45-BL41*30)*0.66</f>
        <v>69.3</v>
      </c>
      <c r="BJ41" s="170"/>
      <c r="BK41" s="169"/>
      <c r="BL41" s="170"/>
      <c r="BM41" s="172"/>
      <c r="BN41" s="242">
        <v>1.5</v>
      </c>
      <c r="BO41" s="51">
        <f aca="true" t="shared" si="6" ref="BO41:BO63">BN41*18</f>
        <v>27</v>
      </c>
      <c r="BP41" s="51"/>
      <c r="BQ41" s="51"/>
    </row>
    <row r="42" spans="1:69" s="3" customFormat="1" ht="20.25">
      <c r="A42" s="51"/>
      <c r="B42" s="51"/>
      <c r="C42" s="51"/>
      <c r="D42" s="442" t="s">
        <v>201</v>
      </c>
      <c r="E42" s="443"/>
      <c r="F42" s="444"/>
      <c r="G42" s="575" t="s">
        <v>275</v>
      </c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7"/>
      <c r="U42" s="431" t="s">
        <v>127</v>
      </c>
      <c r="V42" s="293"/>
      <c r="W42" s="329"/>
      <c r="X42" s="708"/>
      <c r="Y42" s="679"/>
      <c r="Z42" s="680"/>
      <c r="AA42" s="706"/>
      <c r="AB42" s="711"/>
      <c r="AC42" s="431">
        <v>17</v>
      </c>
      <c r="AD42" s="329"/>
      <c r="AE42" s="431">
        <f t="shared" si="1"/>
        <v>510</v>
      </c>
      <c r="AF42" s="441"/>
      <c r="AG42" s="330">
        <f t="shared" si="2"/>
        <v>288</v>
      </c>
      <c r="AH42" s="329"/>
      <c r="AI42" s="431">
        <v>144</v>
      </c>
      <c r="AJ42" s="293"/>
      <c r="AK42" s="293">
        <v>144</v>
      </c>
      <c r="AL42" s="293"/>
      <c r="AM42" s="293"/>
      <c r="AN42" s="441"/>
      <c r="AO42" s="330">
        <f t="shared" si="3"/>
        <v>222</v>
      </c>
      <c r="AP42" s="441"/>
      <c r="AQ42" s="708">
        <v>4</v>
      </c>
      <c r="AR42" s="330"/>
      <c r="AS42" s="329">
        <v>8</v>
      </c>
      <c r="AT42" s="635"/>
      <c r="AU42" s="634">
        <v>4</v>
      </c>
      <c r="AV42" s="330"/>
      <c r="AW42" s="329"/>
      <c r="AX42" s="635"/>
      <c r="AY42" s="634"/>
      <c r="AZ42" s="330"/>
      <c r="BA42" s="329"/>
      <c r="BB42" s="635"/>
      <c r="BC42" s="335"/>
      <c r="BD42" s="335"/>
      <c r="BE42" s="335"/>
      <c r="BF42" s="335"/>
      <c r="BG42" s="164"/>
      <c r="BH42" s="259">
        <f t="shared" si="4"/>
        <v>252</v>
      </c>
      <c r="BI42" s="210">
        <f t="shared" si="5"/>
        <v>277.2</v>
      </c>
      <c r="BJ42" s="170">
        <v>3</v>
      </c>
      <c r="BK42" s="169"/>
      <c r="BL42" s="170"/>
      <c r="BM42" s="172"/>
      <c r="BN42" s="242">
        <v>2</v>
      </c>
      <c r="BO42" s="51">
        <f t="shared" si="6"/>
        <v>36</v>
      </c>
      <c r="BP42" s="51"/>
      <c r="BQ42" s="51"/>
    </row>
    <row r="43" spans="1:69" s="3" customFormat="1" ht="20.25">
      <c r="A43" s="51"/>
      <c r="B43" s="51"/>
      <c r="C43" s="51"/>
      <c r="D43" s="442" t="s">
        <v>202</v>
      </c>
      <c r="E43" s="443"/>
      <c r="F43" s="444"/>
      <c r="G43" s="575" t="s">
        <v>97</v>
      </c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6"/>
      <c r="T43" s="577"/>
      <c r="U43" s="431"/>
      <c r="V43" s="293"/>
      <c r="W43" s="329">
        <v>1</v>
      </c>
      <c r="X43" s="708"/>
      <c r="Y43" s="679"/>
      <c r="Z43" s="680"/>
      <c r="AA43" s="706"/>
      <c r="AB43" s="711"/>
      <c r="AC43" s="431">
        <v>4</v>
      </c>
      <c r="AD43" s="329"/>
      <c r="AE43" s="431">
        <f t="shared" si="1"/>
        <v>120</v>
      </c>
      <c r="AF43" s="441"/>
      <c r="AG43" s="330">
        <f t="shared" si="2"/>
        <v>72</v>
      </c>
      <c r="AH43" s="329"/>
      <c r="AI43" s="431">
        <v>36</v>
      </c>
      <c r="AJ43" s="293"/>
      <c r="AK43" s="293">
        <v>36</v>
      </c>
      <c r="AL43" s="293"/>
      <c r="AM43" s="293"/>
      <c r="AN43" s="441"/>
      <c r="AO43" s="330">
        <f t="shared" si="3"/>
        <v>48</v>
      </c>
      <c r="AP43" s="441"/>
      <c r="AQ43" s="708">
        <v>4</v>
      </c>
      <c r="AR43" s="330"/>
      <c r="AS43" s="329"/>
      <c r="AT43" s="635"/>
      <c r="AU43" s="634"/>
      <c r="AV43" s="330"/>
      <c r="AW43" s="329"/>
      <c r="AX43" s="635"/>
      <c r="AY43" s="634"/>
      <c r="AZ43" s="330"/>
      <c r="BA43" s="329"/>
      <c r="BB43" s="635"/>
      <c r="BC43" s="335"/>
      <c r="BD43" s="335"/>
      <c r="BE43" s="335"/>
      <c r="BF43" s="335"/>
      <c r="BG43" s="164"/>
      <c r="BH43" s="259">
        <f t="shared" si="4"/>
        <v>72</v>
      </c>
      <c r="BI43" s="210">
        <f t="shared" si="5"/>
        <v>79.2</v>
      </c>
      <c r="BJ43" s="170"/>
      <c r="BK43" s="169"/>
      <c r="BL43" s="170"/>
      <c r="BM43" s="172"/>
      <c r="BN43" s="242">
        <v>2</v>
      </c>
      <c r="BO43" s="51">
        <f>BN43*18</f>
        <v>36</v>
      </c>
      <c r="BP43" s="51"/>
      <c r="BQ43" s="51"/>
    </row>
    <row r="44" spans="1:69" s="3" customFormat="1" ht="20.25" customHeight="1">
      <c r="A44" s="51"/>
      <c r="B44" s="51"/>
      <c r="C44" s="51"/>
      <c r="D44" s="423" t="s">
        <v>203</v>
      </c>
      <c r="E44" s="424"/>
      <c r="F44" s="425"/>
      <c r="G44" s="703" t="s">
        <v>276</v>
      </c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8"/>
      <c r="U44" s="634">
        <v>1</v>
      </c>
      <c r="V44" s="330"/>
      <c r="W44" s="329">
        <v>2</v>
      </c>
      <c r="X44" s="635"/>
      <c r="Y44" s="679"/>
      <c r="Z44" s="680"/>
      <c r="AA44" s="706"/>
      <c r="AB44" s="707"/>
      <c r="AC44" s="634">
        <v>10.5</v>
      </c>
      <c r="AD44" s="635"/>
      <c r="AE44" s="634">
        <f>AC44*30</f>
        <v>315</v>
      </c>
      <c r="AF44" s="635"/>
      <c r="AG44" s="634">
        <f t="shared" si="2"/>
        <v>180</v>
      </c>
      <c r="AH44" s="708"/>
      <c r="AI44" s="431">
        <v>90</v>
      </c>
      <c r="AJ44" s="293"/>
      <c r="AK44" s="293">
        <v>36</v>
      </c>
      <c r="AL44" s="293"/>
      <c r="AM44" s="293">
        <v>54</v>
      </c>
      <c r="AN44" s="441"/>
      <c r="AO44" s="708">
        <f t="shared" si="3"/>
        <v>135</v>
      </c>
      <c r="AP44" s="635"/>
      <c r="AQ44" s="634">
        <v>7</v>
      </c>
      <c r="AR44" s="330"/>
      <c r="AS44" s="329">
        <v>3</v>
      </c>
      <c r="AT44" s="635"/>
      <c r="AU44" s="634"/>
      <c r="AV44" s="330"/>
      <c r="AW44" s="329"/>
      <c r="AX44" s="635"/>
      <c r="AY44" s="634"/>
      <c r="AZ44" s="330"/>
      <c r="BA44" s="329"/>
      <c r="BB44" s="635"/>
      <c r="BC44" s="335"/>
      <c r="BD44" s="335"/>
      <c r="BE44" s="335"/>
      <c r="BF44" s="335"/>
      <c r="BG44" s="164"/>
      <c r="BH44" s="259">
        <f>(AE44-BJ44*30-BK44*45-BL44*30)*0.6</f>
        <v>171</v>
      </c>
      <c r="BI44" s="210">
        <f>(AE44-BJ44*30-BK44*45-BL44*30)*0.66</f>
        <v>188.10000000000002</v>
      </c>
      <c r="BJ44" s="170">
        <v>1</v>
      </c>
      <c r="BK44" s="169"/>
      <c r="BL44" s="170"/>
      <c r="BM44" s="172"/>
      <c r="BN44" s="242">
        <v>2.5</v>
      </c>
      <c r="BO44" s="51">
        <f>BN44*18</f>
        <v>45</v>
      </c>
      <c r="BP44" s="51"/>
      <c r="BQ44" s="51"/>
    </row>
    <row r="45" spans="1:69" s="3" customFormat="1" ht="20.25">
      <c r="A45" s="51"/>
      <c r="B45" s="51"/>
      <c r="C45" s="51"/>
      <c r="D45" s="442" t="s">
        <v>274</v>
      </c>
      <c r="E45" s="443"/>
      <c r="F45" s="444"/>
      <c r="G45" s="445" t="s">
        <v>163</v>
      </c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7"/>
      <c r="U45" s="439">
        <v>2</v>
      </c>
      <c r="V45" s="448"/>
      <c r="W45" s="428"/>
      <c r="X45" s="426"/>
      <c r="Y45" s="449"/>
      <c r="Z45" s="450"/>
      <c r="AA45" s="428"/>
      <c r="AB45" s="426"/>
      <c r="AC45" s="439">
        <v>7.5</v>
      </c>
      <c r="AD45" s="428"/>
      <c r="AE45" s="439">
        <f>AC45*30</f>
        <v>225</v>
      </c>
      <c r="AF45" s="440"/>
      <c r="AG45" s="426">
        <f t="shared" si="2"/>
        <v>108</v>
      </c>
      <c r="AH45" s="426"/>
      <c r="AI45" s="431">
        <v>72</v>
      </c>
      <c r="AJ45" s="293"/>
      <c r="AK45" s="293">
        <v>36</v>
      </c>
      <c r="AL45" s="293"/>
      <c r="AM45" s="293"/>
      <c r="AN45" s="441"/>
      <c r="AO45" s="426">
        <f t="shared" si="3"/>
        <v>117</v>
      </c>
      <c r="AP45" s="429"/>
      <c r="AQ45" s="426"/>
      <c r="AR45" s="427"/>
      <c r="AS45" s="428">
        <v>6</v>
      </c>
      <c r="AT45" s="429"/>
      <c r="AU45" s="430"/>
      <c r="AV45" s="427"/>
      <c r="AW45" s="428"/>
      <c r="AX45" s="429"/>
      <c r="AY45" s="430"/>
      <c r="AZ45" s="427"/>
      <c r="BA45" s="428"/>
      <c r="BB45" s="429"/>
      <c r="BC45" s="335"/>
      <c r="BD45" s="335"/>
      <c r="BE45" s="335"/>
      <c r="BF45" s="335"/>
      <c r="BG45" s="164"/>
      <c r="BH45" s="259">
        <f>(AE45-BJ45*30-BK45*45-BL45*30)*0.6</f>
        <v>99</v>
      </c>
      <c r="BI45" s="210">
        <f>(AE45-BJ45*30-BK45*45-BL45*30)*0.66</f>
        <v>108.9</v>
      </c>
      <c r="BJ45" s="170">
        <v>2</v>
      </c>
      <c r="BK45" s="169"/>
      <c r="BL45" s="170"/>
      <c r="BM45" s="172"/>
      <c r="BN45" s="242">
        <v>3</v>
      </c>
      <c r="BO45" s="51">
        <f>BN45*18</f>
        <v>54</v>
      </c>
      <c r="BP45" s="51"/>
      <c r="BQ45" s="51"/>
    </row>
    <row r="46" spans="1:69" s="3" customFormat="1" ht="21" thickBot="1">
      <c r="A46" s="51"/>
      <c r="B46" s="51"/>
      <c r="C46" s="51"/>
      <c r="D46" s="442" t="s">
        <v>274</v>
      </c>
      <c r="E46" s="443"/>
      <c r="F46" s="444"/>
      <c r="G46" s="445" t="s">
        <v>316</v>
      </c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7"/>
      <c r="U46" s="439"/>
      <c r="V46" s="448"/>
      <c r="W46" s="428"/>
      <c r="X46" s="426"/>
      <c r="Y46" s="449"/>
      <c r="Z46" s="450"/>
      <c r="AA46" s="428"/>
      <c r="AB46" s="426"/>
      <c r="AC46" s="439">
        <v>4</v>
      </c>
      <c r="AD46" s="428"/>
      <c r="AE46" s="439">
        <f t="shared" si="1"/>
        <v>120</v>
      </c>
      <c r="AF46" s="440"/>
      <c r="AG46" s="426"/>
      <c r="AH46" s="426"/>
      <c r="AI46" s="309"/>
      <c r="AJ46" s="310"/>
      <c r="AK46" s="310"/>
      <c r="AL46" s="310"/>
      <c r="AM46" s="310"/>
      <c r="AN46" s="403"/>
      <c r="AO46" s="426"/>
      <c r="AP46" s="429"/>
      <c r="AQ46" s="426"/>
      <c r="AR46" s="427"/>
      <c r="AS46" s="428"/>
      <c r="AT46" s="429"/>
      <c r="AU46" s="430"/>
      <c r="AV46" s="427"/>
      <c r="AW46" s="428"/>
      <c r="AX46" s="429"/>
      <c r="AY46" s="430"/>
      <c r="AZ46" s="427"/>
      <c r="BA46" s="428"/>
      <c r="BB46" s="429"/>
      <c r="BC46" s="335"/>
      <c r="BD46" s="335"/>
      <c r="BE46" s="335"/>
      <c r="BF46" s="335"/>
      <c r="BG46" s="164"/>
      <c r="BH46" s="259">
        <f t="shared" si="4"/>
        <v>36</v>
      </c>
      <c r="BI46" s="210">
        <f t="shared" si="5"/>
        <v>39.6</v>
      </c>
      <c r="BJ46" s="170">
        <v>2</v>
      </c>
      <c r="BK46" s="169"/>
      <c r="BL46" s="170"/>
      <c r="BM46" s="172"/>
      <c r="BN46" s="242">
        <v>3</v>
      </c>
      <c r="BO46" s="51">
        <f t="shared" si="6"/>
        <v>54</v>
      </c>
      <c r="BP46" s="51"/>
      <c r="BQ46" s="51"/>
    </row>
    <row r="47" spans="1:69" s="10" customFormat="1" ht="21" thickBot="1">
      <c r="A47" s="39"/>
      <c r="B47" s="39"/>
      <c r="C47" s="39"/>
      <c r="D47" s="526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8"/>
      <c r="U47" s="626">
        <v>6</v>
      </c>
      <c r="V47" s="627"/>
      <c r="W47" s="627">
        <v>3</v>
      </c>
      <c r="X47" s="636"/>
      <c r="Y47" s="626"/>
      <c r="Z47" s="627"/>
      <c r="AA47" s="627"/>
      <c r="AB47" s="636"/>
      <c r="AC47" s="626">
        <f>SUM(AC40:AD46)</f>
        <v>50.5</v>
      </c>
      <c r="AD47" s="627"/>
      <c r="AE47" s="626">
        <f>SUM(AE40:AF46)</f>
        <v>1515</v>
      </c>
      <c r="AF47" s="627"/>
      <c r="AG47" s="626">
        <f>SUM(AG40:AH46)</f>
        <v>792</v>
      </c>
      <c r="AH47" s="627"/>
      <c r="AI47" s="697">
        <f>SUM(AI40:AJ46)</f>
        <v>414</v>
      </c>
      <c r="AJ47" s="698"/>
      <c r="AK47" s="697">
        <f>SUM(AK40:AL46)</f>
        <v>288</v>
      </c>
      <c r="AL47" s="698"/>
      <c r="AM47" s="697">
        <f>SUM(AM40:AN46)</f>
        <v>90</v>
      </c>
      <c r="AN47" s="698"/>
      <c r="AO47" s="626">
        <f>SUM(AO40:AP46)</f>
        <v>603</v>
      </c>
      <c r="AP47" s="627"/>
      <c r="AQ47" s="626">
        <f>SUM(AQ40:AR46)</f>
        <v>23</v>
      </c>
      <c r="AR47" s="627"/>
      <c r="AS47" s="626">
        <f>SUM(AS40:AT46)</f>
        <v>17</v>
      </c>
      <c r="AT47" s="627"/>
      <c r="AU47" s="626">
        <f>SUM(AU40:AV46)</f>
        <v>4</v>
      </c>
      <c r="AV47" s="627"/>
      <c r="AW47" s="626"/>
      <c r="AX47" s="627"/>
      <c r="AY47" s="626"/>
      <c r="AZ47" s="627"/>
      <c r="BA47" s="626"/>
      <c r="BB47" s="636"/>
      <c r="BC47" s="335"/>
      <c r="BD47" s="335"/>
      <c r="BE47" s="335"/>
      <c r="BF47" s="335"/>
      <c r="BG47" s="164"/>
      <c r="BH47" s="259"/>
      <c r="BI47" s="210"/>
      <c r="BJ47" s="171"/>
      <c r="BK47" s="251"/>
      <c r="BL47" s="252"/>
      <c r="BM47" s="172"/>
      <c r="BN47" s="242">
        <v>3.5</v>
      </c>
      <c r="BO47" s="51">
        <f t="shared" si="6"/>
        <v>63</v>
      </c>
      <c r="BP47" s="39"/>
      <c r="BQ47" s="39"/>
    </row>
    <row r="48" spans="1:69" s="3" customFormat="1" ht="24" customHeight="1" thickBot="1">
      <c r="A48" s="51"/>
      <c r="B48" s="51"/>
      <c r="C48" s="51"/>
      <c r="D48" s="317" t="s">
        <v>126</v>
      </c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9"/>
      <c r="BC48" s="261"/>
      <c r="BD48" s="261"/>
      <c r="BE48" s="261"/>
      <c r="BF48" s="261"/>
      <c r="BG48" s="184"/>
      <c r="BH48" s="210"/>
      <c r="BI48" s="210"/>
      <c r="BJ48" s="169" t="s">
        <v>177</v>
      </c>
      <c r="BK48" s="169" t="s">
        <v>146</v>
      </c>
      <c r="BL48" s="169" t="s">
        <v>147</v>
      </c>
      <c r="BM48" s="172"/>
      <c r="BN48" s="242">
        <v>4</v>
      </c>
      <c r="BO48" s="51">
        <f t="shared" si="6"/>
        <v>72</v>
      </c>
      <c r="BP48" s="51"/>
      <c r="BQ48" s="51"/>
    </row>
    <row r="49" spans="1:69" s="3" customFormat="1" ht="20.25">
      <c r="A49" s="51"/>
      <c r="B49" s="51"/>
      <c r="C49" s="51"/>
      <c r="D49" s="586" t="s">
        <v>204</v>
      </c>
      <c r="E49" s="587"/>
      <c r="F49" s="712"/>
      <c r="G49" s="589" t="s">
        <v>293</v>
      </c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90"/>
      <c r="U49" s="451"/>
      <c r="V49" s="452"/>
      <c r="W49" s="452"/>
      <c r="X49" s="600"/>
      <c r="Y49" s="451"/>
      <c r="Z49" s="452"/>
      <c r="AA49" s="452"/>
      <c r="AB49" s="600"/>
      <c r="AC49" s="629">
        <v>4</v>
      </c>
      <c r="AD49" s="713"/>
      <c r="AE49" s="451">
        <f>AC49*30</f>
        <v>120</v>
      </c>
      <c r="AF49" s="600"/>
      <c r="AG49" s="451"/>
      <c r="AH49" s="600"/>
      <c r="AI49" s="451"/>
      <c r="AJ49" s="452"/>
      <c r="AK49" s="452"/>
      <c r="AL49" s="452"/>
      <c r="AM49" s="452"/>
      <c r="AN49" s="459"/>
      <c r="AO49" s="458"/>
      <c r="AP49" s="459"/>
      <c r="AQ49" s="458"/>
      <c r="AR49" s="452"/>
      <c r="AS49" s="452"/>
      <c r="AT49" s="459"/>
      <c r="AU49" s="451"/>
      <c r="AV49" s="452"/>
      <c r="AW49" s="452"/>
      <c r="AX49" s="459"/>
      <c r="AY49" s="451"/>
      <c r="AZ49" s="452"/>
      <c r="BA49" s="452"/>
      <c r="BB49" s="459"/>
      <c r="BC49" s="335"/>
      <c r="BD49" s="335"/>
      <c r="BE49" s="335"/>
      <c r="BF49" s="335"/>
      <c r="BG49" s="164"/>
      <c r="BH49" s="210">
        <f t="shared" si="4"/>
        <v>72</v>
      </c>
      <c r="BI49" s="210">
        <f t="shared" si="5"/>
        <v>79.2</v>
      </c>
      <c r="BJ49" s="171"/>
      <c r="BK49" s="169"/>
      <c r="BL49" s="167"/>
      <c r="BM49" s="172"/>
      <c r="BN49" s="242">
        <v>4.5</v>
      </c>
      <c r="BO49" s="51">
        <f t="shared" si="6"/>
        <v>81</v>
      </c>
      <c r="BP49" s="51"/>
      <c r="BQ49" s="51"/>
    </row>
    <row r="50" spans="1:69" s="3" customFormat="1" ht="20.25">
      <c r="A50" s="51"/>
      <c r="B50" s="51"/>
      <c r="C50" s="51"/>
      <c r="D50" s="423" t="s">
        <v>205</v>
      </c>
      <c r="E50" s="424"/>
      <c r="F50" s="670"/>
      <c r="G50" s="576" t="s">
        <v>295</v>
      </c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604"/>
      <c r="U50" s="431"/>
      <c r="V50" s="293"/>
      <c r="W50" s="293"/>
      <c r="X50" s="329"/>
      <c r="Y50" s="431"/>
      <c r="Z50" s="293"/>
      <c r="AA50" s="293"/>
      <c r="AB50" s="329"/>
      <c r="AC50" s="595">
        <v>3</v>
      </c>
      <c r="AD50" s="671"/>
      <c r="AE50" s="431">
        <f aca="true" t="shared" si="7" ref="AE50:AE62">AC50*30</f>
        <v>90</v>
      </c>
      <c r="AF50" s="329"/>
      <c r="AG50" s="431"/>
      <c r="AH50" s="329"/>
      <c r="AI50" s="431"/>
      <c r="AJ50" s="293"/>
      <c r="AK50" s="293"/>
      <c r="AL50" s="293"/>
      <c r="AM50" s="293"/>
      <c r="AN50" s="441"/>
      <c r="AO50" s="330"/>
      <c r="AP50" s="441"/>
      <c r="AQ50" s="330"/>
      <c r="AR50" s="293"/>
      <c r="AS50" s="293"/>
      <c r="AT50" s="441"/>
      <c r="AU50" s="431"/>
      <c r="AV50" s="293"/>
      <c r="AW50" s="293"/>
      <c r="AX50" s="441"/>
      <c r="AY50" s="431"/>
      <c r="AZ50" s="293"/>
      <c r="BA50" s="293"/>
      <c r="BB50" s="441"/>
      <c r="BC50" s="335"/>
      <c r="BD50" s="335"/>
      <c r="BE50" s="335"/>
      <c r="BF50" s="335"/>
      <c r="BG50" s="164"/>
      <c r="BH50" s="210">
        <f t="shared" si="4"/>
        <v>36</v>
      </c>
      <c r="BI50" s="210">
        <f t="shared" si="5"/>
        <v>39.6</v>
      </c>
      <c r="BJ50" s="171">
        <v>1</v>
      </c>
      <c r="BK50" s="169"/>
      <c r="BL50" s="167"/>
      <c r="BM50" s="154"/>
      <c r="BN50" s="242">
        <v>5</v>
      </c>
      <c r="BO50" s="51">
        <f t="shared" si="6"/>
        <v>90</v>
      </c>
      <c r="BP50" s="51"/>
      <c r="BQ50" s="51"/>
    </row>
    <row r="51" spans="1:69" s="3" customFormat="1" ht="20.25">
      <c r="A51" s="51"/>
      <c r="B51" s="51"/>
      <c r="C51" s="51"/>
      <c r="D51" s="423" t="s">
        <v>206</v>
      </c>
      <c r="E51" s="424"/>
      <c r="F51" s="670"/>
      <c r="G51" s="576" t="s">
        <v>280</v>
      </c>
      <c r="H51" s="576"/>
      <c r="I51" s="576"/>
      <c r="J51" s="576"/>
      <c r="K51" s="576"/>
      <c r="L51" s="576"/>
      <c r="M51" s="576"/>
      <c r="N51" s="576"/>
      <c r="O51" s="576"/>
      <c r="P51" s="576"/>
      <c r="Q51" s="576"/>
      <c r="R51" s="576"/>
      <c r="S51" s="576"/>
      <c r="T51" s="604"/>
      <c r="U51" s="431"/>
      <c r="V51" s="293"/>
      <c r="W51" s="293">
        <v>1</v>
      </c>
      <c r="X51" s="329"/>
      <c r="Y51" s="431"/>
      <c r="Z51" s="293"/>
      <c r="AA51" s="293"/>
      <c r="AB51" s="329"/>
      <c r="AC51" s="595">
        <v>3</v>
      </c>
      <c r="AD51" s="671"/>
      <c r="AE51" s="431">
        <f t="shared" si="7"/>
        <v>90</v>
      </c>
      <c r="AF51" s="329"/>
      <c r="AG51" s="431">
        <f aca="true" t="shared" si="8" ref="AG51:AG60">AI51+AM51+AK51</f>
        <v>36</v>
      </c>
      <c r="AH51" s="329"/>
      <c r="AI51" s="431"/>
      <c r="AJ51" s="293"/>
      <c r="AK51" s="293"/>
      <c r="AL51" s="293"/>
      <c r="AM51" s="293">
        <v>36</v>
      </c>
      <c r="AN51" s="441"/>
      <c r="AO51" s="330">
        <f aca="true" t="shared" si="9" ref="AO51:AO60">AE51-AG51</f>
        <v>54</v>
      </c>
      <c r="AP51" s="441"/>
      <c r="AQ51" s="330">
        <v>2</v>
      </c>
      <c r="AR51" s="293"/>
      <c r="AS51" s="293"/>
      <c r="AT51" s="441"/>
      <c r="AU51" s="431"/>
      <c r="AV51" s="293"/>
      <c r="AW51" s="293"/>
      <c r="AX51" s="441"/>
      <c r="AY51" s="431"/>
      <c r="AZ51" s="293"/>
      <c r="BA51" s="293"/>
      <c r="BB51" s="441"/>
      <c r="BC51" s="335"/>
      <c r="BD51" s="335"/>
      <c r="BE51" s="335"/>
      <c r="BF51" s="335"/>
      <c r="BG51" s="164"/>
      <c r="BH51" s="210">
        <f t="shared" si="4"/>
        <v>54</v>
      </c>
      <c r="BI51" s="210">
        <f t="shared" si="5"/>
        <v>59.400000000000006</v>
      </c>
      <c r="BJ51" s="170"/>
      <c r="BK51" s="169"/>
      <c r="BL51" s="167"/>
      <c r="BM51" s="172"/>
      <c r="BN51" s="242">
        <v>5.5</v>
      </c>
      <c r="BO51" s="51">
        <f t="shared" si="6"/>
        <v>99</v>
      </c>
      <c r="BP51" s="51"/>
      <c r="BQ51" s="51"/>
    </row>
    <row r="52" spans="1:69" s="3" customFormat="1" ht="20.25">
      <c r="A52" s="51"/>
      <c r="B52" s="51"/>
      <c r="C52" s="51"/>
      <c r="D52" s="423" t="s">
        <v>207</v>
      </c>
      <c r="E52" s="424"/>
      <c r="F52" s="670"/>
      <c r="G52" s="577" t="s">
        <v>299</v>
      </c>
      <c r="H52" s="687"/>
      <c r="I52" s="687"/>
      <c r="J52" s="687"/>
      <c r="K52" s="687"/>
      <c r="L52" s="687"/>
      <c r="M52" s="687"/>
      <c r="N52" s="687"/>
      <c r="O52" s="687"/>
      <c r="P52" s="687"/>
      <c r="Q52" s="687"/>
      <c r="R52" s="687"/>
      <c r="S52" s="687"/>
      <c r="T52" s="688"/>
      <c r="U52" s="431"/>
      <c r="V52" s="293"/>
      <c r="W52" s="293"/>
      <c r="X52" s="329"/>
      <c r="Y52" s="431"/>
      <c r="Z52" s="293"/>
      <c r="AA52" s="293"/>
      <c r="AB52" s="329"/>
      <c r="AC52" s="595">
        <v>3</v>
      </c>
      <c r="AD52" s="671"/>
      <c r="AE52" s="431">
        <f t="shared" si="7"/>
        <v>90</v>
      </c>
      <c r="AF52" s="329"/>
      <c r="AG52" s="431"/>
      <c r="AH52" s="329"/>
      <c r="AI52" s="431"/>
      <c r="AJ52" s="293"/>
      <c r="AK52" s="293"/>
      <c r="AL52" s="293"/>
      <c r="AM52" s="293"/>
      <c r="AN52" s="441"/>
      <c r="AO52" s="330"/>
      <c r="AP52" s="441"/>
      <c r="AQ52" s="330"/>
      <c r="AR52" s="293"/>
      <c r="AS52" s="293"/>
      <c r="AT52" s="441"/>
      <c r="AU52" s="431"/>
      <c r="AV52" s="293"/>
      <c r="AW52" s="293"/>
      <c r="AX52" s="441"/>
      <c r="AY52" s="431"/>
      <c r="AZ52" s="293"/>
      <c r="BA52" s="293"/>
      <c r="BB52" s="441"/>
      <c r="BC52" s="335"/>
      <c r="BD52" s="335"/>
      <c r="BE52" s="335"/>
      <c r="BF52" s="335"/>
      <c r="BG52" s="164"/>
      <c r="BH52" s="210">
        <f t="shared" si="4"/>
        <v>36</v>
      </c>
      <c r="BI52" s="210">
        <f t="shared" si="5"/>
        <v>39.6</v>
      </c>
      <c r="BJ52" s="170"/>
      <c r="BK52" s="169"/>
      <c r="BL52" s="167">
        <v>1</v>
      </c>
      <c r="BM52" s="172"/>
      <c r="BN52" s="242">
        <v>6</v>
      </c>
      <c r="BO52" s="51">
        <f t="shared" si="6"/>
        <v>108</v>
      </c>
      <c r="BP52" s="51"/>
      <c r="BQ52" s="51"/>
    </row>
    <row r="53" spans="4:67" s="51" customFormat="1" ht="20.25">
      <c r="D53" s="423" t="s">
        <v>208</v>
      </c>
      <c r="E53" s="424"/>
      <c r="F53" s="670"/>
      <c r="G53" s="576" t="s">
        <v>294</v>
      </c>
      <c r="H53" s="576"/>
      <c r="I53" s="576"/>
      <c r="J53" s="576"/>
      <c r="K53" s="576"/>
      <c r="L53" s="576"/>
      <c r="M53" s="576"/>
      <c r="N53" s="576"/>
      <c r="O53" s="576"/>
      <c r="P53" s="576"/>
      <c r="Q53" s="576"/>
      <c r="R53" s="576"/>
      <c r="S53" s="576"/>
      <c r="T53" s="604"/>
      <c r="U53" s="431"/>
      <c r="V53" s="293"/>
      <c r="W53" s="293"/>
      <c r="X53" s="329"/>
      <c r="Y53" s="431"/>
      <c r="Z53" s="293"/>
      <c r="AA53" s="293"/>
      <c r="AB53" s="329"/>
      <c r="AC53" s="663">
        <v>4.5</v>
      </c>
      <c r="AD53" s="709"/>
      <c r="AE53" s="431">
        <f t="shared" si="7"/>
        <v>135</v>
      </c>
      <c r="AF53" s="329"/>
      <c r="AG53" s="431"/>
      <c r="AH53" s="329"/>
      <c r="AI53" s="431"/>
      <c r="AJ53" s="293"/>
      <c r="AK53" s="293"/>
      <c r="AL53" s="293"/>
      <c r="AM53" s="293"/>
      <c r="AN53" s="441"/>
      <c r="AO53" s="330"/>
      <c r="AP53" s="441"/>
      <c r="AQ53" s="330"/>
      <c r="AR53" s="293"/>
      <c r="AS53" s="293"/>
      <c r="AT53" s="441"/>
      <c r="AU53" s="431"/>
      <c r="AV53" s="293"/>
      <c r="AW53" s="293"/>
      <c r="AX53" s="441"/>
      <c r="AY53" s="431"/>
      <c r="AZ53" s="293"/>
      <c r="BA53" s="293"/>
      <c r="BB53" s="441"/>
      <c r="BC53" s="335"/>
      <c r="BD53" s="335"/>
      <c r="BE53" s="335"/>
      <c r="BF53" s="335"/>
      <c r="BG53" s="164"/>
      <c r="BH53" s="210">
        <f t="shared" si="4"/>
        <v>81</v>
      </c>
      <c r="BI53" s="210">
        <f t="shared" si="5"/>
        <v>89.10000000000001</v>
      </c>
      <c r="BJ53" s="170"/>
      <c r="BK53" s="169"/>
      <c r="BL53" s="167"/>
      <c r="BM53" s="172"/>
      <c r="BN53" s="242">
        <v>6.5</v>
      </c>
      <c r="BO53" s="51">
        <f t="shared" si="6"/>
        <v>117</v>
      </c>
    </row>
    <row r="54" spans="1:69" s="3" customFormat="1" ht="20.25">
      <c r="A54" s="51"/>
      <c r="B54" s="51"/>
      <c r="C54" s="51"/>
      <c r="D54" s="423" t="s">
        <v>209</v>
      </c>
      <c r="E54" s="424"/>
      <c r="F54" s="670"/>
      <c r="G54" s="577" t="s">
        <v>122</v>
      </c>
      <c r="H54" s="687"/>
      <c r="I54" s="687"/>
      <c r="J54" s="687"/>
      <c r="K54" s="687"/>
      <c r="L54" s="687"/>
      <c r="M54" s="687"/>
      <c r="N54" s="687"/>
      <c r="O54" s="687"/>
      <c r="P54" s="687"/>
      <c r="Q54" s="687"/>
      <c r="R54" s="687"/>
      <c r="S54" s="687"/>
      <c r="T54" s="688"/>
      <c r="U54" s="431">
        <v>2.3</v>
      </c>
      <c r="V54" s="293"/>
      <c r="W54" s="293"/>
      <c r="X54" s="329"/>
      <c r="Y54" s="431"/>
      <c r="Z54" s="293"/>
      <c r="AA54" s="293">
        <v>4</v>
      </c>
      <c r="AB54" s="329"/>
      <c r="AC54" s="595">
        <v>14</v>
      </c>
      <c r="AD54" s="671"/>
      <c r="AE54" s="431">
        <f t="shared" si="7"/>
        <v>420</v>
      </c>
      <c r="AF54" s="329"/>
      <c r="AG54" s="431">
        <f t="shared" si="8"/>
        <v>216</v>
      </c>
      <c r="AH54" s="329"/>
      <c r="AI54" s="431">
        <v>108</v>
      </c>
      <c r="AJ54" s="293"/>
      <c r="AK54" s="293">
        <v>72</v>
      </c>
      <c r="AL54" s="293"/>
      <c r="AM54" s="293">
        <v>36</v>
      </c>
      <c r="AN54" s="441"/>
      <c r="AO54" s="330">
        <f t="shared" si="9"/>
        <v>204</v>
      </c>
      <c r="AP54" s="441"/>
      <c r="AQ54" s="330"/>
      <c r="AR54" s="293"/>
      <c r="AS54" s="293">
        <v>6</v>
      </c>
      <c r="AT54" s="441"/>
      <c r="AU54" s="431">
        <v>6</v>
      </c>
      <c r="AV54" s="293"/>
      <c r="AW54" s="293"/>
      <c r="AX54" s="441"/>
      <c r="AY54" s="431"/>
      <c r="AZ54" s="293"/>
      <c r="BA54" s="293"/>
      <c r="BB54" s="441"/>
      <c r="BC54" s="335"/>
      <c r="BD54" s="335"/>
      <c r="BE54" s="335"/>
      <c r="BF54" s="335"/>
      <c r="BG54" s="164"/>
      <c r="BH54" s="210">
        <f t="shared" si="4"/>
        <v>198</v>
      </c>
      <c r="BI54" s="210">
        <f t="shared" si="5"/>
        <v>217.8</v>
      </c>
      <c r="BJ54" s="170">
        <v>2</v>
      </c>
      <c r="BK54" s="168"/>
      <c r="BL54" s="167">
        <v>1</v>
      </c>
      <c r="BM54" s="172"/>
      <c r="BN54" s="242">
        <v>7</v>
      </c>
      <c r="BO54" s="51">
        <f t="shared" si="6"/>
        <v>126</v>
      </c>
      <c r="BP54" s="51"/>
      <c r="BQ54" s="51"/>
    </row>
    <row r="55" spans="1:69" s="3" customFormat="1" ht="20.25">
      <c r="A55" s="51"/>
      <c r="B55" s="51"/>
      <c r="C55" s="51"/>
      <c r="D55" s="423" t="s">
        <v>210</v>
      </c>
      <c r="E55" s="424"/>
      <c r="F55" s="670"/>
      <c r="G55" s="576" t="s">
        <v>123</v>
      </c>
      <c r="H55" s="576"/>
      <c r="I55" s="576"/>
      <c r="J55" s="576"/>
      <c r="K55" s="576"/>
      <c r="L55" s="576"/>
      <c r="M55" s="576"/>
      <c r="N55" s="576"/>
      <c r="O55" s="576"/>
      <c r="P55" s="576"/>
      <c r="Q55" s="576"/>
      <c r="R55" s="576"/>
      <c r="S55" s="576"/>
      <c r="T55" s="604"/>
      <c r="U55" s="431">
        <v>4</v>
      </c>
      <c r="V55" s="293"/>
      <c r="W55" s="293"/>
      <c r="X55" s="329"/>
      <c r="Y55" s="431"/>
      <c r="Z55" s="293"/>
      <c r="AA55" s="293">
        <v>4</v>
      </c>
      <c r="AB55" s="329"/>
      <c r="AC55" s="595">
        <v>6</v>
      </c>
      <c r="AD55" s="671"/>
      <c r="AE55" s="431">
        <f t="shared" si="7"/>
        <v>180</v>
      </c>
      <c r="AF55" s="329"/>
      <c r="AG55" s="431">
        <f t="shared" si="8"/>
        <v>81</v>
      </c>
      <c r="AH55" s="329"/>
      <c r="AI55" s="431">
        <v>36</v>
      </c>
      <c r="AJ55" s="293"/>
      <c r="AK55" s="293">
        <v>27</v>
      </c>
      <c r="AL55" s="293"/>
      <c r="AM55" s="293">
        <v>18</v>
      </c>
      <c r="AN55" s="441"/>
      <c r="AO55" s="330">
        <f t="shared" si="9"/>
        <v>99</v>
      </c>
      <c r="AP55" s="441"/>
      <c r="AQ55" s="330"/>
      <c r="AR55" s="293"/>
      <c r="AS55" s="293"/>
      <c r="AT55" s="441"/>
      <c r="AU55" s="431"/>
      <c r="AV55" s="293"/>
      <c r="AW55" s="293">
        <v>4.5</v>
      </c>
      <c r="AX55" s="441"/>
      <c r="AY55" s="431"/>
      <c r="AZ55" s="293"/>
      <c r="BA55" s="293"/>
      <c r="BB55" s="441"/>
      <c r="BC55" s="335"/>
      <c r="BD55" s="335"/>
      <c r="BE55" s="335"/>
      <c r="BF55" s="335"/>
      <c r="BG55" s="164"/>
      <c r="BH55" s="210">
        <f t="shared" si="4"/>
        <v>72</v>
      </c>
      <c r="BI55" s="210">
        <f t="shared" si="5"/>
        <v>79.2</v>
      </c>
      <c r="BJ55" s="170">
        <v>1</v>
      </c>
      <c r="BK55" s="168"/>
      <c r="BL55" s="167">
        <v>1</v>
      </c>
      <c r="BM55" s="172"/>
      <c r="BN55" s="242">
        <v>7.5</v>
      </c>
      <c r="BO55" s="51">
        <f t="shared" si="6"/>
        <v>135</v>
      </c>
      <c r="BP55" s="51"/>
      <c r="BQ55" s="51"/>
    </row>
    <row r="56" spans="1:69" s="3" customFormat="1" ht="20.25">
      <c r="A56" s="51"/>
      <c r="B56" s="51"/>
      <c r="C56" s="51"/>
      <c r="D56" s="423" t="s">
        <v>211</v>
      </c>
      <c r="E56" s="424"/>
      <c r="F56" s="670"/>
      <c r="G56" s="576" t="s">
        <v>101</v>
      </c>
      <c r="H56" s="576"/>
      <c r="I56" s="576"/>
      <c r="J56" s="576"/>
      <c r="K56" s="576"/>
      <c r="L56" s="576"/>
      <c r="M56" s="576"/>
      <c r="N56" s="576"/>
      <c r="O56" s="576"/>
      <c r="P56" s="576"/>
      <c r="Q56" s="576"/>
      <c r="R56" s="576"/>
      <c r="S56" s="576"/>
      <c r="T56" s="604"/>
      <c r="U56" s="431"/>
      <c r="V56" s="293"/>
      <c r="W56" s="293">
        <v>2</v>
      </c>
      <c r="X56" s="329"/>
      <c r="Y56" s="431"/>
      <c r="Z56" s="293"/>
      <c r="AA56" s="293"/>
      <c r="AB56" s="329"/>
      <c r="AC56" s="595">
        <v>3</v>
      </c>
      <c r="AD56" s="671"/>
      <c r="AE56" s="431">
        <f t="shared" si="7"/>
        <v>90</v>
      </c>
      <c r="AF56" s="329"/>
      <c r="AG56" s="431">
        <f t="shared" si="8"/>
        <v>54</v>
      </c>
      <c r="AH56" s="329"/>
      <c r="AI56" s="431">
        <v>36</v>
      </c>
      <c r="AJ56" s="293"/>
      <c r="AK56" s="293"/>
      <c r="AL56" s="293"/>
      <c r="AM56" s="293">
        <v>18</v>
      </c>
      <c r="AN56" s="441"/>
      <c r="AO56" s="330">
        <f t="shared" si="9"/>
        <v>36</v>
      </c>
      <c r="AP56" s="441"/>
      <c r="AQ56" s="330"/>
      <c r="AR56" s="293"/>
      <c r="AS56" s="293">
        <v>3</v>
      </c>
      <c r="AT56" s="441"/>
      <c r="AU56" s="431"/>
      <c r="AV56" s="293"/>
      <c r="AW56" s="293"/>
      <c r="AX56" s="441"/>
      <c r="AY56" s="431"/>
      <c r="AZ56" s="293"/>
      <c r="BA56" s="293"/>
      <c r="BB56" s="441"/>
      <c r="BC56" s="335"/>
      <c r="BD56" s="335"/>
      <c r="BE56" s="335"/>
      <c r="BF56" s="335"/>
      <c r="BG56" s="164"/>
      <c r="BH56" s="210">
        <f t="shared" si="4"/>
        <v>54</v>
      </c>
      <c r="BI56" s="210">
        <f t="shared" si="5"/>
        <v>59.400000000000006</v>
      </c>
      <c r="BJ56" s="167"/>
      <c r="BK56" s="168"/>
      <c r="BL56" s="167"/>
      <c r="BM56" s="172"/>
      <c r="BN56" s="242">
        <v>8</v>
      </c>
      <c r="BO56" s="51">
        <f t="shared" si="6"/>
        <v>144</v>
      </c>
      <c r="BP56" s="51"/>
      <c r="BQ56" s="51"/>
    </row>
    <row r="57" spans="1:69" s="3" customFormat="1" ht="20.25">
      <c r="A57" s="51"/>
      <c r="B57" s="51"/>
      <c r="C57" s="51"/>
      <c r="D57" s="423" t="s">
        <v>212</v>
      </c>
      <c r="E57" s="424"/>
      <c r="F57" s="670"/>
      <c r="G57" s="577" t="s">
        <v>301</v>
      </c>
      <c r="H57" s="687"/>
      <c r="I57" s="687"/>
      <c r="J57" s="687"/>
      <c r="K57" s="687"/>
      <c r="L57" s="687"/>
      <c r="M57" s="687"/>
      <c r="N57" s="687"/>
      <c r="O57" s="687"/>
      <c r="P57" s="687"/>
      <c r="Q57" s="687"/>
      <c r="R57" s="687"/>
      <c r="S57" s="687"/>
      <c r="T57" s="688"/>
      <c r="U57" s="431"/>
      <c r="V57" s="293"/>
      <c r="W57" s="293"/>
      <c r="X57" s="329"/>
      <c r="Y57" s="431"/>
      <c r="Z57" s="293"/>
      <c r="AA57" s="293"/>
      <c r="AB57" s="329"/>
      <c r="AC57" s="595">
        <v>4</v>
      </c>
      <c r="AD57" s="671"/>
      <c r="AE57" s="431">
        <f t="shared" si="7"/>
        <v>120</v>
      </c>
      <c r="AF57" s="329"/>
      <c r="AG57" s="431"/>
      <c r="AH57" s="329"/>
      <c r="AI57" s="431"/>
      <c r="AJ57" s="293"/>
      <c r="AK57" s="293"/>
      <c r="AL57" s="293"/>
      <c r="AM57" s="293"/>
      <c r="AN57" s="441"/>
      <c r="AO57" s="330"/>
      <c r="AP57" s="441"/>
      <c r="AQ57" s="330"/>
      <c r="AR57" s="293"/>
      <c r="AS57" s="293"/>
      <c r="AT57" s="441"/>
      <c r="AU57" s="431"/>
      <c r="AV57" s="293"/>
      <c r="AW57" s="293"/>
      <c r="AX57" s="441"/>
      <c r="AY57" s="431"/>
      <c r="AZ57" s="293"/>
      <c r="BA57" s="293"/>
      <c r="BB57" s="441"/>
      <c r="BC57" s="335"/>
      <c r="BD57" s="335"/>
      <c r="BE57" s="335"/>
      <c r="BF57" s="335"/>
      <c r="BG57" s="164"/>
      <c r="BH57" s="210">
        <f t="shared" si="4"/>
        <v>72</v>
      </c>
      <c r="BI57" s="210">
        <f t="shared" si="5"/>
        <v>79.2</v>
      </c>
      <c r="BJ57" s="167"/>
      <c r="BK57" s="168"/>
      <c r="BL57" s="167"/>
      <c r="BM57" s="172"/>
      <c r="BN57" s="242">
        <v>8</v>
      </c>
      <c r="BO57" s="51">
        <f>BN57*18</f>
        <v>144</v>
      </c>
      <c r="BP57" s="51"/>
      <c r="BQ57" s="51"/>
    </row>
    <row r="58" spans="1:69" s="3" customFormat="1" ht="20.25">
      <c r="A58" s="51"/>
      <c r="B58" s="51"/>
      <c r="C58" s="51"/>
      <c r="D58" s="423" t="s">
        <v>213</v>
      </c>
      <c r="E58" s="424"/>
      <c r="F58" s="670"/>
      <c r="G58" s="576" t="s">
        <v>302</v>
      </c>
      <c r="H58" s="576"/>
      <c r="I58" s="576"/>
      <c r="J58" s="576"/>
      <c r="K58" s="576"/>
      <c r="L58" s="576"/>
      <c r="M58" s="576"/>
      <c r="N58" s="576"/>
      <c r="O58" s="576"/>
      <c r="P58" s="576"/>
      <c r="Q58" s="576"/>
      <c r="R58" s="576"/>
      <c r="S58" s="576"/>
      <c r="T58" s="604"/>
      <c r="U58" s="431"/>
      <c r="V58" s="293"/>
      <c r="W58" s="293"/>
      <c r="X58" s="329"/>
      <c r="Y58" s="431"/>
      <c r="Z58" s="293"/>
      <c r="AA58" s="293"/>
      <c r="AB58" s="329"/>
      <c r="AC58" s="595">
        <v>3</v>
      </c>
      <c r="AD58" s="671"/>
      <c r="AE58" s="431">
        <f t="shared" si="7"/>
        <v>90</v>
      </c>
      <c r="AF58" s="329"/>
      <c r="AG58" s="431"/>
      <c r="AH58" s="329"/>
      <c r="AI58" s="431"/>
      <c r="AJ58" s="293"/>
      <c r="AK58" s="293"/>
      <c r="AL58" s="293"/>
      <c r="AM58" s="293"/>
      <c r="AN58" s="441"/>
      <c r="AO58" s="330"/>
      <c r="AP58" s="441"/>
      <c r="AQ58" s="330"/>
      <c r="AR58" s="293"/>
      <c r="AS58" s="293"/>
      <c r="AT58" s="441"/>
      <c r="AU58" s="431"/>
      <c r="AV58" s="293"/>
      <c r="AW58" s="293"/>
      <c r="AX58" s="441"/>
      <c r="AY58" s="431"/>
      <c r="AZ58" s="293"/>
      <c r="BA58" s="293"/>
      <c r="BB58" s="441"/>
      <c r="BC58" s="335"/>
      <c r="BD58" s="335"/>
      <c r="BE58" s="335"/>
      <c r="BF58" s="335"/>
      <c r="BG58" s="164"/>
      <c r="BH58" s="210">
        <f t="shared" si="4"/>
        <v>54</v>
      </c>
      <c r="BI58" s="210">
        <f t="shared" si="5"/>
        <v>59.400000000000006</v>
      </c>
      <c r="BJ58" s="167"/>
      <c r="BK58" s="168"/>
      <c r="BL58" s="167"/>
      <c r="BM58" s="172"/>
      <c r="BN58" s="242">
        <v>8</v>
      </c>
      <c r="BO58" s="51">
        <f>BN58*18</f>
        <v>144</v>
      </c>
      <c r="BP58" s="51"/>
      <c r="BQ58" s="51"/>
    </row>
    <row r="59" spans="1:69" s="3" customFormat="1" ht="20.25">
      <c r="A59" s="51"/>
      <c r="B59" s="51"/>
      <c r="C59" s="51"/>
      <c r="D59" s="423" t="s">
        <v>214</v>
      </c>
      <c r="E59" s="424"/>
      <c r="F59" s="670"/>
      <c r="G59" s="576" t="s">
        <v>281</v>
      </c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604"/>
      <c r="U59" s="431"/>
      <c r="V59" s="293"/>
      <c r="W59" s="293">
        <v>3</v>
      </c>
      <c r="X59" s="329"/>
      <c r="Y59" s="431">
        <v>4</v>
      </c>
      <c r="Z59" s="293"/>
      <c r="AA59" s="293"/>
      <c r="AB59" s="329"/>
      <c r="AC59" s="595">
        <v>5.5</v>
      </c>
      <c r="AD59" s="671"/>
      <c r="AE59" s="431">
        <f t="shared" si="7"/>
        <v>165</v>
      </c>
      <c r="AF59" s="329"/>
      <c r="AG59" s="431">
        <f t="shared" si="8"/>
        <v>72</v>
      </c>
      <c r="AH59" s="329"/>
      <c r="AI59" s="431">
        <v>36</v>
      </c>
      <c r="AJ59" s="293"/>
      <c r="AK59" s="293">
        <v>18</v>
      </c>
      <c r="AL59" s="293"/>
      <c r="AM59" s="293">
        <v>18</v>
      </c>
      <c r="AN59" s="441"/>
      <c r="AO59" s="330">
        <f t="shared" si="9"/>
        <v>93</v>
      </c>
      <c r="AP59" s="441"/>
      <c r="AQ59" s="330"/>
      <c r="AR59" s="293"/>
      <c r="AS59" s="293"/>
      <c r="AT59" s="441"/>
      <c r="AU59" s="431">
        <v>4</v>
      </c>
      <c r="AV59" s="293"/>
      <c r="AW59" s="293"/>
      <c r="AX59" s="441"/>
      <c r="AY59" s="431"/>
      <c r="AZ59" s="293"/>
      <c r="BA59" s="293"/>
      <c r="BB59" s="441"/>
      <c r="BC59" s="335"/>
      <c r="BD59" s="335"/>
      <c r="BE59" s="335"/>
      <c r="BF59" s="335"/>
      <c r="BG59" s="164"/>
      <c r="BH59" s="210">
        <f t="shared" si="4"/>
        <v>72</v>
      </c>
      <c r="BI59" s="210">
        <f t="shared" si="5"/>
        <v>79.2</v>
      </c>
      <c r="BJ59" s="167"/>
      <c r="BK59" s="168">
        <v>1</v>
      </c>
      <c r="BL59" s="167"/>
      <c r="BM59" s="172"/>
      <c r="BN59" s="242">
        <v>8</v>
      </c>
      <c r="BO59" s="51">
        <f>BN59*18</f>
        <v>144</v>
      </c>
      <c r="BP59" s="51"/>
      <c r="BQ59" s="51"/>
    </row>
    <row r="60" spans="1:69" s="3" customFormat="1" ht="20.25">
      <c r="A60" s="51"/>
      <c r="B60" s="51"/>
      <c r="C60" s="51"/>
      <c r="D60" s="423" t="s">
        <v>277</v>
      </c>
      <c r="E60" s="424"/>
      <c r="F60" s="670"/>
      <c r="G60" s="576" t="s">
        <v>282</v>
      </c>
      <c r="H60" s="576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604"/>
      <c r="U60" s="431"/>
      <c r="V60" s="293"/>
      <c r="W60" s="293">
        <v>5</v>
      </c>
      <c r="X60" s="329"/>
      <c r="Y60" s="431"/>
      <c r="Z60" s="293"/>
      <c r="AA60" s="293"/>
      <c r="AB60" s="329"/>
      <c r="AC60" s="595">
        <v>4</v>
      </c>
      <c r="AD60" s="671"/>
      <c r="AE60" s="431">
        <f t="shared" si="7"/>
        <v>120</v>
      </c>
      <c r="AF60" s="329"/>
      <c r="AG60" s="431">
        <f t="shared" si="8"/>
        <v>72</v>
      </c>
      <c r="AH60" s="329"/>
      <c r="AI60" s="431">
        <v>36</v>
      </c>
      <c r="AJ60" s="293"/>
      <c r="AK60" s="293">
        <v>18</v>
      </c>
      <c r="AL60" s="293"/>
      <c r="AM60" s="293">
        <v>18</v>
      </c>
      <c r="AN60" s="441"/>
      <c r="AO60" s="330">
        <f t="shared" si="9"/>
        <v>48</v>
      </c>
      <c r="AP60" s="441"/>
      <c r="AQ60" s="330"/>
      <c r="AR60" s="293"/>
      <c r="AS60" s="293"/>
      <c r="AT60" s="441"/>
      <c r="AU60" s="431"/>
      <c r="AV60" s="293"/>
      <c r="AW60" s="293"/>
      <c r="AX60" s="441"/>
      <c r="AY60" s="431">
        <v>4</v>
      </c>
      <c r="AZ60" s="293"/>
      <c r="BA60" s="293"/>
      <c r="BB60" s="441"/>
      <c r="BC60" s="335"/>
      <c r="BD60" s="335"/>
      <c r="BE60" s="335"/>
      <c r="BF60" s="335"/>
      <c r="BG60" s="164"/>
      <c r="BH60" s="210">
        <f t="shared" si="4"/>
        <v>72</v>
      </c>
      <c r="BI60" s="210">
        <f t="shared" si="5"/>
        <v>79.2</v>
      </c>
      <c r="BJ60" s="167"/>
      <c r="BK60" s="168"/>
      <c r="BL60" s="167"/>
      <c r="BM60" s="172"/>
      <c r="BN60" s="242">
        <v>8.5</v>
      </c>
      <c r="BO60" s="51">
        <f t="shared" si="6"/>
        <v>153</v>
      </c>
      <c r="BP60" s="51"/>
      <c r="BQ60" s="51"/>
    </row>
    <row r="61" spans="1:69" s="3" customFormat="1" ht="20.25">
      <c r="A61" s="51"/>
      <c r="B61" s="51"/>
      <c r="C61" s="51"/>
      <c r="D61" s="423" t="s">
        <v>278</v>
      </c>
      <c r="E61" s="424"/>
      <c r="F61" s="670"/>
      <c r="G61" s="576" t="s">
        <v>304</v>
      </c>
      <c r="H61" s="576"/>
      <c r="I61" s="576"/>
      <c r="J61" s="576"/>
      <c r="K61" s="576"/>
      <c r="L61" s="576"/>
      <c r="M61" s="576"/>
      <c r="N61" s="576"/>
      <c r="O61" s="576"/>
      <c r="P61" s="576"/>
      <c r="Q61" s="576"/>
      <c r="R61" s="576"/>
      <c r="S61" s="576"/>
      <c r="T61" s="604"/>
      <c r="U61" s="431"/>
      <c r="V61" s="293"/>
      <c r="W61" s="293"/>
      <c r="X61" s="329"/>
      <c r="Y61" s="431"/>
      <c r="Z61" s="293"/>
      <c r="AA61" s="293"/>
      <c r="AB61" s="329"/>
      <c r="AC61" s="595">
        <v>4</v>
      </c>
      <c r="AD61" s="671"/>
      <c r="AE61" s="431">
        <f t="shared" si="7"/>
        <v>120</v>
      </c>
      <c r="AF61" s="329"/>
      <c r="AG61" s="431"/>
      <c r="AH61" s="329"/>
      <c r="AI61" s="431"/>
      <c r="AJ61" s="293"/>
      <c r="AK61" s="293"/>
      <c r="AL61" s="293"/>
      <c r="AM61" s="293"/>
      <c r="AN61" s="441"/>
      <c r="AO61" s="330"/>
      <c r="AP61" s="441"/>
      <c r="AQ61" s="330"/>
      <c r="AR61" s="293"/>
      <c r="AS61" s="293"/>
      <c r="AT61" s="441"/>
      <c r="AU61" s="431"/>
      <c r="AV61" s="293"/>
      <c r="AW61" s="293"/>
      <c r="AX61" s="441"/>
      <c r="AY61" s="431"/>
      <c r="AZ61" s="293"/>
      <c r="BA61" s="293"/>
      <c r="BB61" s="441"/>
      <c r="BC61" s="335"/>
      <c r="BD61" s="335"/>
      <c r="BE61" s="335"/>
      <c r="BF61" s="335"/>
      <c r="BG61" s="164"/>
      <c r="BH61" s="210">
        <f t="shared" si="4"/>
        <v>72</v>
      </c>
      <c r="BI61" s="210">
        <f t="shared" si="5"/>
        <v>79.2</v>
      </c>
      <c r="BJ61" s="167"/>
      <c r="BK61" s="168"/>
      <c r="BL61" s="167"/>
      <c r="BM61" s="51"/>
      <c r="BN61" s="242">
        <v>9</v>
      </c>
      <c r="BO61" s="51">
        <f t="shared" si="6"/>
        <v>162</v>
      </c>
      <c r="BP61" s="51"/>
      <c r="BQ61" s="51"/>
    </row>
    <row r="62" spans="1:69" s="3" customFormat="1" ht="21" thickBot="1">
      <c r="A62" s="51"/>
      <c r="B62" s="51"/>
      <c r="C62" s="51"/>
      <c r="D62" s="648" t="s">
        <v>279</v>
      </c>
      <c r="E62" s="649"/>
      <c r="F62" s="693"/>
      <c r="G62" s="482" t="s">
        <v>305</v>
      </c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3"/>
      <c r="U62" s="309"/>
      <c r="V62" s="310"/>
      <c r="W62" s="310"/>
      <c r="X62" s="311"/>
      <c r="Y62" s="678"/>
      <c r="Z62" s="677"/>
      <c r="AA62" s="677"/>
      <c r="AB62" s="699"/>
      <c r="AC62" s="668">
        <v>4</v>
      </c>
      <c r="AD62" s="692"/>
      <c r="AE62" s="309">
        <f t="shared" si="7"/>
        <v>120</v>
      </c>
      <c r="AF62" s="311"/>
      <c r="AG62" s="309"/>
      <c r="AH62" s="311"/>
      <c r="AI62" s="309"/>
      <c r="AJ62" s="310"/>
      <c r="AK62" s="310"/>
      <c r="AL62" s="310"/>
      <c r="AM62" s="310"/>
      <c r="AN62" s="403"/>
      <c r="AO62" s="407"/>
      <c r="AP62" s="403"/>
      <c r="AQ62" s="407"/>
      <c r="AR62" s="310"/>
      <c r="AS62" s="310"/>
      <c r="AT62" s="403"/>
      <c r="AU62" s="309"/>
      <c r="AV62" s="310"/>
      <c r="AW62" s="310"/>
      <c r="AX62" s="403"/>
      <c r="AY62" s="668"/>
      <c r="AZ62" s="669"/>
      <c r="BA62" s="669"/>
      <c r="BB62" s="672"/>
      <c r="BC62" s="335"/>
      <c r="BD62" s="335"/>
      <c r="BE62" s="335"/>
      <c r="BF62" s="335"/>
      <c r="BG62" s="164"/>
      <c r="BH62" s="210">
        <f t="shared" si="4"/>
        <v>72</v>
      </c>
      <c r="BI62" s="210">
        <f t="shared" si="5"/>
        <v>79.2</v>
      </c>
      <c r="BJ62" s="167"/>
      <c r="BK62" s="168"/>
      <c r="BL62" s="167"/>
      <c r="BM62" s="51"/>
      <c r="BN62" s="242">
        <v>9.5</v>
      </c>
      <c r="BO62" s="51">
        <f t="shared" si="6"/>
        <v>171</v>
      </c>
      <c r="BP62" s="51"/>
      <c r="BQ62" s="51"/>
    </row>
    <row r="63" spans="1:69" s="3" customFormat="1" ht="21" thickBot="1">
      <c r="A63" s="51"/>
      <c r="B63" s="51"/>
      <c r="C63" s="51"/>
      <c r="D63" s="526" t="s">
        <v>128</v>
      </c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8"/>
      <c r="U63" s="622">
        <v>3</v>
      </c>
      <c r="V63" s="623"/>
      <c r="W63" s="624">
        <v>4</v>
      </c>
      <c r="X63" s="625"/>
      <c r="Y63" s="622">
        <v>1</v>
      </c>
      <c r="Z63" s="623"/>
      <c r="AA63" s="624">
        <v>2</v>
      </c>
      <c r="AB63" s="625"/>
      <c r="AC63" s="570">
        <f>SUM(AC49:AD62)</f>
        <v>65</v>
      </c>
      <c r="AD63" s="571"/>
      <c r="AE63" s="570">
        <f>SUM(AE49:AF62)</f>
        <v>1950</v>
      </c>
      <c r="AF63" s="571"/>
      <c r="AG63" s="570">
        <f>SUM(AG49:AH62)</f>
        <v>531</v>
      </c>
      <c r="AH63" s="571"/>
      <c r="AI63" s="570">
        <f>SUM(AI49:AJ62)</f>
        <v>252</v>
      </c>
      <c r="AJ63" s="571"/>
      <c r="AK63" s="570">
        <f>SUM(AK49:AL62)</f>
        <v>135</v>
      </c>
      <c r="AL63" s="571"/>
      <c r="AM63" s="570">
        <f>SUM(AM49:AN62)</f>
        <v>144</v>
      </c>
      <c r="AN63" s="571"/>
      <c r="AO63" s="570">
        <f>SUM(AO49:AP62)</f>
        <v>534</v>
      </c>
      <c r="AP63" s="571"/>
      <c r="AQ63" s="570">
        <f>SUM(AQ49:AR62)</f>
        <v>2</v>
      </c>
      <c r="AR63" s="571"/>
      <c r="AS63" s="570">
        <f>SUM(AS49:AT62)</f>
        <v>9</v>
      </c>
      <c r="AT63" s="571"/>
      <c r="AU63" s="570">
        <f>SUM(AU49:AV62)</f>
        <v>10</v>
      </c>
      <c r="AV63" s="571"/>
      <c r="AW63" s="570">
        <f>SUM(AW49:AX62)</f>
        <v>4.5</v>
      </c>
      <c r="AX63" s="571"/>
      <c r="AY63" s="570">
        <f>SUM(AY49:AZ62)</f>
        <v>4</v>
      </c>
      <c r="AZ63" s="571"/>
      <c r="BA63" s="570"/>
      <c r="BB63" s="667"/>
      <c r="BC63" s="404"/>
      <c r="BD63" s="404"/>
      <c r="BE63" s="404"/>
      <c r="BF63" s="404"/>
      <c r="BG63" s="164"/>
      <c r="BH63" s="210"/>
      <c r="BI63" s="210"/>
      <c r="BJ63" s="167"/>
      <c r="BK63" s="168"/>
      <c r="BL63" s="167"/>
      <c r="BM63" s="51"/>
      <c r="BN63" s="242">
        <v>10</v>
      </c>
      <c r="BO63" s="51">
        <f t="shared" si="6"/>
        <v>180</v>
      </c>
      <c r="BP63" s="51"/>
      <c r="BQ63" s="51"/>
    </row>
    <row r="64" spans="1:65" s="3" customFormat="1" ht="24" customHeight="1" thickBot="1">
      <c r="A64" s="51"/>
      <c r="B64" s="51"/>
      <c r="C64" s="51"/>
      <c r="D64" s="317" t="s">
        <v>134</v>
      </c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9"/>
      <c r="BC64" s="261"/>
      <c r="BD64" s="261"/>
      <c r="BE64" s="261"/>
      <c r="BF64" s="261"/>
      <c r="BG64" s="184"/>
      <c r="BH64" s="210"/>
      <c r="BI64" s="210"/>
      <c r="BJ64" s="169" t="s">
        <v>177</v>
      </c>
      <c r="BK64" s="169" t="s">
        <v>146</v>
      </c>
      <c r="BL64" s="169" t="s">
        <v>147</v>
      </c>
      <c r="BM64" s="51"/>
    </row>
    <row r="65" spans="1:65" s="3" customFormat="1" ht="20.25">
      <c r="A65" s="51"/>
      <c r="B65" s="51"/>
      <c r="C65" s="51"/>
      <c r="D65" s="609" t="s">
        <v>215</v>
      </c>
      <c r="E65" s="610"/>
      <c r="F65" s="610"/>
      <c r="G65" s="589" t="s">
        <v>225</v>
      </c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  <c r="T65" s="590"/>
      <c r="U65" s="451"/>
      <c r="V65" s="452"/>
      <c r="W65" s="452">
        <v>3</v>
      </c>
      <c r="X65" s="459"/>
      <c r="Y65" s="451"/>
      <c r="Z65" s="452"/>
      <c r="AA65" s="452"/>
      <c r="AB65" s="459"/>
      <c r="AC65" s="451">
        <v>2</v>
      </c>
      <c r="AD65" s="600"/>
      <c r="AE65" s="451">
        <f>AC65*30</f>
        <v>60</v>
      </c>
      <c r="AF65" s="459"/>
      <c r="AG65" s="451">
        <f>AI65+AM65+AK65</f>
        <v>36</v>
      </c>
      <c r="AH65" s="459"/>
      <c r="AI65" s="458">
        <v>18</v>
      </c>
      <c r="AJ65" s="452"/>
      <c r="AK65" s="452">
        <v>18</v>
      </c>
      <c r="AL65" s="452"/>
      <c r="AM65" s="452"/>
      <c r="AN65" s="600"/>
      <c r="AO65" s="451">
        <f>AE65-AG65</f>
        <v>24</v>
      </c>
      <c r="AP65" s="459"/>
      <c r="AQ65" s="458"/>
      <c r="AR65" s="452"/>
      <c r="AS65" s="452"/>
      <c r="AT65" s="600"/>
      <c r="AU65" s="451">
        <v>2</v>
      </c>
      <c r="AV65" s="452"/>
      <c r="AW65" s="452"/>
      <c r="AX65" s="459"/>
      <c r="AY65" s="451"/>
      <c r="AZ65" s="452"/>
      <c r="BA65" s="452"/>
      <c r="BB65" s="459"/>
      <c r="BC65" s="335"/>
      <c r="BD65" s="335"/>
      <c r="BE65" s="335"/>
      <c r="BF65" s="335"/>
      <c r="BG65" s="164"/>
      <c r="BH65" s="210">
        <f>(AE65-BJ65*30-BK65*45-BL65*30)*0.6</f>
        <v>36</v>
      </c>
      <c r="BI65" s="210">
        <f t="shared" si="5"/>
        <v>39.6</v>
      </c>
      <c r="BJ65" s="167"/>
      <c r="BK65" s="169"/>
      <c r="BL65" s="167"/>
      <c r="BM65" s="51"/>
    </row>
    <row r="66" spans="1:65" s="3" customFormat="1" ht="20.25">
      <c r="A66" s="51"/>
      <c r="B66" s="51"/>
      <c r="C66" s="51"/>
      <c r="D66" s="472" t="s">
        <v>283</v>
      </c>
      <c r="E66" s="292"/>
      <c r="F66" s="292"/>
      <c r="G66" s="576" t="s">
        <v>102</v>
      </c>
      <c r="H66" s="576"/>
      <c r="I66" s="576"/>
      <c r="J66" s="576"/>
      <c r="K66" s="576"/>
      <c r="L66" s="576"/>
      <c r="M66" s="576"/>
      <c r="N66" s="576"/>
      <c r="O66" s="576"/>
      <c r="P66" s="576"/>
      <c r="Q66" s="576"/>
      <c r="R66" s="576"/>
      <c r="S66" s="576"/>
      <c r="T66" s="604"/>
      <c r="U66" s="431"/>
      <c r="V66" s="293"/>
      <c r="W66" s="293">
        <v>6</v>
      </c>
      <c r="X66" s="441"/>
      <c r="Y66" s="431"/>
      <c r="Z66" s="293"/>
      <c r="AA66" s="293"/>
      <c r="AB66" s="441"/>
      <c r="AC66" s="431">
        <v>7.5</v>
      </c>
      <c r="AD66" s="329"/>
      <c r="AE66" s="431">
        <f>AC66*30</f>
        <v>225</v>
      </c>
      <c r="AF66" s="441"/>
      <c r="AG66" s="431"/>
      <c r="AH66" s="441"/>
      <c r="AI66" s="330"/>
      <c r="AJ66" s="293"/>
      <c r="AK66" s="293"/>
      <c r="AL66" s="293"/>
      <c r="AM66" s="293"/>
      <c r="AN66" s="329"/>
      <c r="AO66" s="431">
        <f>AE66-AG66</f>
        <v>225</v>
      </c>
      <c r="AP66" s="441"/>
      <c r="AQ66" s="330"/>
      <c r="AR66" s="293"/>
      <c r="AS66" s="293"/>
      <c r="AT66" s="329"/>
      <c r="AU66" s="431"/>
      <c r="AV66" s="293"/>
      <c r="AW66" s="293"/>
      <c r="AX66" s="441"/>
      <c r="AY66" s="431"/>
      <c r="AZ66" s="293"/>
      <c r="BA66" s="293"/>
      <c r="BB66" s="441"/>
      <c r="BC66" s="335"/>
      <c r="BD66" s="335"/>
      <c r="BE66" s="335"/>
      <c r="BF66" s="335"/>
      <c r="BG66" s="164"/>
      <c r="BH66" s="210">
        <f>(AE66-BJ66*30-BK66*45-BL66*30)*0.6</f>
        <v>135</v>
      </c>
      <c r="BI66" s="210">
        <f t="shared" si="5"/>
        <v>148.5</v>
      </c>
      <c r="BJ66" s="167"/>
      <c r="BK66" s="169"/>
      <c r="BL66" s="167"/>
      <c r="BM66" s="51"/>
    </row>
    <row r="67" spans="1:65" s="3" customFormat="1" ht="21" thickBot="1">
      <c r="A67" s="51"/>
      <c r="B67" s="51"/>
      <c r="C67" s="51"/>
      <c r="D67" s="432" t="s">
        <v>284</v>
      </c>
      <c r="E67" s="433"/>
      <c r="F67" s="433"/>
      <c r="G67" s="482" t="s">
        <v>285</v>
      </c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3"/>
      <c r="U67" s="309"/>
      <c r="V67" s="310"/>
      <c r="W67" s="310"/>
      <c r="X67" s="403"/>
      <c r="Y67" s="309"/>
      <c r="Z67" s="310"/>
      <c r="AA67" s="310"/>
      <c r="AB67" s="403"/>
      <c r="AC67" s="309">
        <v>6</v>
      </c>
      <c r="AD67" s="311"/>
      <c r="AE67" s="309">
        <f>AC67*30</f>
        <v>180</v>
      </c>
      <c r="AF67" s="403"/>
      <c r="AG67" s="309"/>
      <c r="AH67" s="403"/>
      <c r="AI67" s="407"/>
      <c r="AJ67" s="310"/>
      <c r="AK67" s="310"/>
      <c r="AL67" s="310"/>
      <c r="AM67" s="310"/>
      <c r="AN67" s="311"/>
      <c r="AO67" s="309">
        <f>AE67-AG67</f>
        <v>180</v>
      </c>
      <c r="AP67" s="403"/>
      <c r="AQ67" s="407"/>
      <c r="AR67" s="310"/>
      <c r="AS67" s="310"/>
      <c r="AT67" s="311"/>
      <c r="AU67" s="309"/>
      <c r="AV67" s="310"/>
      <c r="AW67" s="310"/>
      <c r="AX67" s="403"/>
      <c r="AY67" s="309"/>
      <c r="AZ67" s="310"/>
      <c r="BA67" s="310"/>
      <c r="BB67" s="403"/>
      <c r="BC67" s="335"/>
      <c r="BD67" s="335"/>
      <c r="BE67" s="335"/>
      <c r="BF67" s="335"/>
      <c r="BG67" s="164"/>
      <c r="BH67" s="210">
        <f>(AE67-BJ67*30-BK67*45-BL67*30)*0.6</f>
        <v>108</v>
      </c>
      <c r="BI67" s="210">
        <f t="shared" si="5"/>
        <v>118.80000000000001</v>
      </c>
      <c r="BJ67" s="167"/>
      <c r="BK67" s="169"/>
      <c r="BL67" s="167"/>
      <c r="BM67" s="51"/>
    </row>
    <row r="68" spans="1:65" s="3" customFormat="1" ht="21" thickBot="1">
      <c r="A68" s="51"/>
      <c r="B68" s="51"/>
      <c r="C68" s="51"/>
      <c r="D68" s="529" t="s">
        <v>128</v>
      </c>
      <c r="E68" s="530"/>
      <c r="F68" s="530"/>
      <c r="G68" s="530"/>
      <c r="H68" s="530"/>
      <c r="I68" s="530"/>
      <c r="J68" s="530"/>
      <c r="K68" s="530"/>
      <c r="L68" s="530"/>
      <c r="M68" s="530"/>
      <c r="N68" s="530"/>
      <c r="O68" s="530"/>
      <c r="P68" s="530"/>
      <c r="Q68" s="530"/>
      <c r="R68" s="530"/>
      <c r="S68" s="530"/>
      <c r="T68" s="572"/>
      <c r="U68" s="622"/>
      <c r="V68" s="623"/>
      <c r="W68" s="624">
        <v>2</v>
      </c>
      <c r="X68" s="625"/>
      <c r="Y68" s="622"/>
      <c r="Z68" s="623"/>
      <c r="AA68" s="624"/>
      <c r="AB68" s="625"/>
      <c r="AC68" s="622">
        <f>SUM(AC65:AD67)</f>
        <v>15.5</v>
      </c>
      <c r="AD68" s="623"/>
      <c r="AE68" s="622">
        <f>SUM(AE65:AF67)</f>
        <v>465</v>
      </c>
      <c r="AF68" s="623"/>
      <c r="AG68" s="622">
        <f>SUM(AG65:AH67)</f>
        <v>36</v>
      </c>
      <c r="AH68" s="623"/>
      <c r="AI68" s="622">
        <f>SUM(AI65:AJ67)</f>
        <v>18</v>
      </c>
      <c r="AJ68" s="623"/>
      <c r="AK68" s="622">
        <f>SUM(AK65:AL67)</f>
        <v>18</v>
      </c>
      <c r="AL68" s="623"/>
      <c r="AM68" s="622"/>
      <c r="AN68" s="623"/>
      <c r="AO68" s="622">
        <f>SUM(AO65:AP67)</f>
        <v>429</v>
      </c>
      <c r="AP68" s="623"/>
      <c r="AQ68" s="622"/>
      <c r="AR68" s="623"/>
      <c r="AS68" s="622"/>
      <c r="AT68" s="623"/>
      <c r="AU68" s="622">
        <f>SUM(AU65:AV67)</f>
        <v>2</v>
      </c>
      <c r="AV68" s="623"/>
      <c r="AW68" s="622"/>
      <c r="AX68" s="623"/>
      <c r="AY68" s="622"/>
      <c r="AZ68" s="623"/>
      <c r="BA68" s="622"/>
      <c r="BB68" s="625"/>
      <c r="BC68" s="335"/>
      <c r="BD68" s="335"/>
      <c r="BE68" s="335"/>
      <c r="BF68" s="335"/>
      <c r="BG68" s="164"/>
      <c r="BH68" s="210"/>
      <c r="BI68" s="210"/>
      <c r="BJ68" s="167"/>
      <c r="BK68" s="168"/>
      <c r="BL68" s="167"/>
      <c r="BM68" s="51"/>
    </row>
    <row r="69" spans="1:65" s="3" customFormat="1" ht="24" customHeight="1" thickBot="1">
      <c r="A69" s="51"/>
      <c r="B69" s="51"/>
      <c r="C69" s="51"/>
      <c r="D69" s="317" t="s">
        <v>251</v>
      </c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9"/>
      <c r="BC69" s="261"/>
      <c r="BD69" s="261"/>
      <c r="BE69" s="261"/>
      <c r="BF69" s="261"/>
      <c r="BG69" s="184"/>
      <c r="BH69" s="210"/>
      <c r="BI69" s="210"/>
      <c r="BJ69" s="169" t="s">
        <v>177</v>
      </c>
      <c r="BK69" s="169" t="s">
        <v>146</v>
      </c>
      <c r="BL69" s="169" t="s">
        <v>147</v>
      </c>
      <c r="BM69" s="188"/>
    </row>
    <row r="70" spans="1:65" s="3" customFormat="1" ht="20.25">
      <c r="A70" s="51"/>
      <c r="B70" s="51"/>
      <c r="C70" s="51"/>
      <c r="D70" s="609" t="s">
        <v>216</v>
      </c>
      <c r="E70" s="610"/>
      <c r="F70" s="666"/>
      <c r="G70" s="650" t="s">
        <v>292</v>
      </c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8"/>
      <c r="U70" s="451"/>
      <c r="V70" s="452"/>
      <c r="W70" s="452"/>
      <c r="X70" s="600"/>
      <c r="Y70" s="607"/>
      <c r="Z70" s="591"/>
      <c r="AA70" s="591"/>
      <c r="AB70" s="645"/>
      <c r="AC70" s="451">
        <v>2</v>
      </c>
      <c r="AD70" s="600"/>
      <c r="AE70" s="607">
        <f aca="true" t="shared" si="10" ref="AE70:AE79">AC70*30</f>
        <v>60</v>
      </c>
      <c r="AF70" s="592"/>
      <c r="AG70" s="691"/>
      <c r="AH70" s="645"/>
      <c r="AI70" s="451"/>
      <c r="AJ70" s="452"/>
      <c r="AK70" s="452"/>
      <c r="AL70" s="452"/>
      <c r="AM70" s="591"/>
      <c r="AN70" s="592"/>
      <c r="AO70" s="691"/>
      <c r="AP70" s="592"/>
      <c r="AQ70" s="451"/>
      <c r="AR70" s="452"/>
      <c r="AS70" s="452"/>
      <c r="AT70" s="600"/>
      <c r="AU70" s="451"/>
      <c r="AV70" s="452"/>
      <c r="AW70" s="452"/>
      <c r="AX70" s="600"/>
      <c r="AY70" s="451"/>
      <c r="AZ70" s="452"/>
      <c r="BA70" s="452"/>
      <c r="BB70" s="459"/>
      <c r="BC70" s="335"/>
      <c r="BD70" s="335"/>
      <c r="BE70" s="335"/>
      <c r="BF70" s="335"/>
      <c r="BG70" s="164"/>
      <c r="BH70" s="210">
        <f>(AE70-BJ70*30-BK70*45-BL70*30)*0.6</f>
        <v>36</v>
      </c>
      <c r="BI70" s="210">
        <f t="shared" si="5"/>
        <v>39.6</v>
      </c>
      <c r="BJ70" s="167"/>
      <c r="BK70" s="168"/>
      <c r="BL70" s="167"/>
      <c r="BM70" s="51"/>
    </row>
    <row r="71" spans="1:65" s="3" customFormat="1" ht="20.25">
      <c r="A71" s="51"/>
      <c r="B71" s="51"/>
      <c r="C71" s="51"/>
      <c r="D71" s="472" t="s">
        <v>217</v>
      </c>
      <c r="E71" s="292"/>
      <c r="F71" s="665"/>
      <c r="G71" s="614" t="s">
        <v>296</v>
      </c>
      <c r="H71" s="615"/>
      <c r="I71" s="615"/>
      <c r="J71" s="615"/>
      <c r="K71" s="615"/>
      <c r="L71" s="615"/>
      <c r="M71" s="615"/>
      <c r="N71" s="615"/>
      <c r="O71" s="615"/>
      <c r="P71" s="615"/>
      <c r="Q71" s="615"/>
      <c r="R71" s="615"/>
      <c r="S71" s="615"/>
      <c r="T71" s="620"/>
      <c r="U71" s="431"/>
      <c r="V71" s="293"/>
      <c r="W71" s="293"/>
      <c r="X71" s="329"/>
      <c r="Y71" s="593"/>
      <c r="Z71" s="596"/>
      <c r="AA71" s="596"/>
      <c r="AB71" s="642"/>
      <c r="AC71" s="431">
        <v>2</v>
      </c>
      <c r="AD71" s="329"/>
      <c r="AE71" s="593">
        <f t="shared" si="10"/>
        <v>60</v>
      </c>
      <c r="AF71" s="594"/>
      <c r="AG71" s="664"/>
      <c r="AH71" s="642"/>
      <c r="AI71" s="431"/>
      <c r="AJ71" s="293"/>
      <c r="AK71" s="293"/>
      <c r="AL71" s="293"/>
      <c r="AM71" s="596"/>
      <c r="AN71" s="594"/>
      <c r="AO71" s="664"/>
      <c r="AP71" s="594"/>
      <c r="AQ71" s="431"/>
      <c r="AR71" s="293"/>
      <c r="AS71" s="293"/>
      <c r="AT71" s="329"/>
      <c r="AU71" s="431"/>
      <c r="AV71" s="293"/>
      <c r="AW71" s="293"/>
      <c r="AX71" s="329"/>
      <c r="AY71" s="431"/>
      <c r="AZ71" s="293"/>
      <c r="BA71" s="293"/>
      <c r="BB71" s="441"/>
      <c r="BC71" s="335"/>
      <c r="BD71" s="335"/>
      <c r="BE71" s="335"/>
      <c r="BF71" s="335"/>
      <c r="BG71" s="164"/>
      <c r="BH71" s="210">
        <f aca="true" t="shared" si="11" ref="BH71:BH79">(AE71-BJ71*30-BK71*45-BL71*30)*0.6</f>
        <v>36</v>
      </c>
      <c r="BI71" s="210">
        <f t="shared" si="5"/>
        <v>39.6</v>
      </c>
      <c r="BJ71" s="167"/>
      <c r="BK71" s="168"/>
      <c r="BL71" s="167"/>
      <c r="BM71" s="51"/>
    </row>
    <row r="72" spans="1:65" s="3" customFormat="1" ht="20.25">
      <c r="A72" s="51"/>
      <c r="B72" s="51"/>
      <c r="C72" s="51"/>
      <c r="D72" s="472" t="s">
        <v>218</v>
      </c>
      <c r="E72" s="292"/>
      <c r="F72" s="665"/>
      <c r="G72" s="614" t="s">
        <v>297</v>
      </c>
      <c r="H72" s="615"/>
      <c r="I72" s="615"/>
      <c r="J72" s="615"/>
      <c r="K72" s="615"/>
      <c r="L72" s="615"/>
      <c r="M72" s="615"/>
      <c r="N72" s="615"/>
      <c r="O72" s="615"/>
      <c r="P72" s="615"/>
      <c r="Q72" s="615"/>
      <c r="R72" s="615"/>
      <c r="S72" s="615"/>
      <c r="T72" s="620"/>
      <c r="U72" s="431"/>
      <c r="V72" s="293"/>
      <c r="W72" s="293"/>
      <c r="X72" s="329"/>
      <c r="Y72" s="593"/>
      <c r="Z72" s="596"/>
      <c r="AA72" s="596"/>
      <c r="AB72" s="642"/>
      <c r="AC72" s="431">
        <v>2</v>
      </c>
      <c r="AD72" s="329"/>
      <c r="AE72" s="593">
        <f t="shared" si="10"/>
        <v>60</v>
      </c>
      <c r="AF72" s="594"/>
      <c r="AG72" s="664"/>
      <c r="AH72" s="642"/>
      <c r="AI72" s="431"/>
      <c r="AJ72" s="293"/>
      <c r="AK72" s="293"/>
      <c r="AL72" s="293"/>
      <c r="AM72" s="596"/>
      <c r="AN72" s="594"/>
      <c r="AO72" s="664"/>
      <c r="AP72" s="594"/>
      <c r="AQ72" s="431"/>
      <c r="AR72" s="293"/>
      <c r="AS72" s="293"/>
      <c r="AT72" s="329"/>
      <c r="AU72" s="431"/>
      <c r="AV72" s="293"/>
      <c r="AW72" s="293"/>
      <c r="AX72" s="329"/>
      <c r="AY72" s="431"/>
      <c r="AZ72" s="293"/>
      <c r="BA72" s="293"/>
      <c r="BB72" s="441"/>
      <c r="BC72" s="335"/>
      <c r="BD72" s="335"/>
      <c r="BE72" s="335"/>
      <c r="BF72" s="335"/>
      <c r="BG72" s="164"/>
      <c r="BH72" s="210">
        <f t="shared" si="11"/>
        <v>36</v>
      </c>
      <c r="BI72" s="210">
        <f t="shared" si="5"/>
        <v>39.6</v>
      </c>
      <c r="BJ72" s="167"/>
      <c r="BK72" s="168"/>
      <c r="BL72" s="167"/>
      <c r="BM72" s="51"/>
    </row>
    <row r="73" spans="1:65" s="3" customFormat="1" ht="20.25">
      <c r="A73" s="51"/>
      <c r="B73" s="51"/>
      <c r="C73" s="51"/>
      <c r="D73" s="472" t="s">
        <v>219</v>
      </c>
      <c r="E73" s="292"/>
      <c r="F73" s="665"/>
      <c r="G73" s="614" t="s">
        <v>298</v>
      </c>
      <c r="H73" s="615"/>
      <c r="I73" s="615"/>
      <c r="J73" s="615"/>
      <c r="K73" s="615"/>
      <c r="L73" s="615"/>
      <c r="M73" s="615"/>
      <c r="N73" s="615"/>
      <c r="O73" s="615"/>
      <c r="P73" s="615"/>
      <c r="Q73" s="615"/>
      <c r="R73" s="615"/>
      <c r="S73" s="615"/>
      <c r="T73" s="620"/>
      <c r="U73" s="431"/>
      <c r="V73" s="293"/>
      <c r="W73" s="293"/>
      <c r="X73" s="329"/>
      <c r="Y73" s="593"/>
      <c r="Z73" s="596"/>
      <c r="AA73" s="596"/>
      <c r="AB73" s="642"/>
      <c r="AC73" s="431">
        <v>2</v>
      </c>
      <c r="AD73" s="329"/>
      <c r="AE73" s="593">
        <f>AC73*30</f>
        <v>60</v>
      </c>
      <c r="AF73" s="594"/>
      <c r="AG73" s="664"/>
      <c r="AH73" s="642"/>
      <c r="AI73" s="431"/>
      <c r="AJ73" s="293"/>
      <c r="AK73" s="293"/>
      <c r="AL73" s="293"/>
      <c r="AM73" s="596"/>
      <c r="AN73" s="594"/>
      <c r="AO73" s="664"/>
      <c r="AP73" s="594"/>
      <c r="AQ73" s="431"/>
      <c r="AR73" s="293"/>
      <c r="AS73" s="293"/>
      <c r="AT73" s="329"/>
      <c r="AU73" s="431"/>
      <c r="AV73" s="293"/>
      <c r="AW73" s="293"/>
      <c r="AX73" s="329"/>
      <c r="AY73" s="431"/>
      <c r="AZ73" s="293"/>
      <c r="BA73" s="293"/>
      <c r="BB73" s="441"/>
      <c r="BC73" s="335"/>
      <c r="BD73" s="335"/>
      <c r="BE73" s="335"/>
      <c r="BF73" s="335"/>
      <c r="BG73" s="164"/>
      <c r="BH73" s="210">
        <f t="shared" si="11"/>
        <v>36</v>
      </c>
      <c r="BI73" s="210">
        <f t="shared" si="5"/>
        <v>39.6</v>
      </c>
      <c r="BJ73" s="167"/>
      <c r="BK73" s="168"/>
      <c r="BL73" s="167"/>
      <c r="BM73" s="51"/>
    </row>
    <row r="74" spans="1:65" s="3" customFormat="1" ht="20.25">
      <c r="A74" s="51"/>
      <c r="B74" s="51"/>
      <c r="C74" s="51"/>
      <c r="D74" s="472" t="s">
        <v>220</v>
      </c>
      <c r="E74" s="292"/>
      <c r="F74" s="665"/>
      <c r="G74" s="614" t="s">
        <v>226</v>
      </c>
      <c r="H74" s="615"/>
      <c r="I74" s="615"/>
      <c r="J74" s="615"/>
      <c r="K74" s="615"/>
      <c r="L74" s="615"/>
      <c r="M74" s="615"/>
      <c r="N74" s="615"/>
      <c r="O74" s="615"/>
      <c r="P74" s="615"/>
      <c r="Q74" s="615"/>
      <c r="R74" s="615"/>
      <c r="S74" s="615"/>
      <c r="T74" s="620"/>
      <c r="U74" s="431"/>
      <c r="V74" s="293"/>
      <c r="W74" s="293">
        <v>1</v>
      </c>
      <c r="X74" s="329"/>
      <c r="Y74" s="593"/>
      <c r="Z74" s="596"/>
      <c r="AA74" s="596"/>
      <c r="AB74" s="642"/>
      <c r="AC74" s="431">
        <v>2</v>
      </c>
      <c r="AD74" s="329"/>
      <c r="AE74" s="593">
        <f>AC74*30</f>
        <v>60</v>
      </c>
      <c r="AF74" s="594"/>
      <c r="AG74" s="664">
        <v>36</v>
      </c>
      <c r="AH74" s="642"/>
      <c r="AI74" s="431">
        <v>18</v>
      </c>
      <c r="AJ74" s="293"/>
      <c r="AK74" s="293">
        <v>18</v>
      </c>
      <c r="AL74" s="293"/>
      <c r="AM74" s="596"/>
      <c r="AN74" s="594"/>
      <c r="AO74" s="664">
        <v>24</v>
      </c>
      <c r="AP74" s="594"/>
      <c r="AQ74" s="431">
        <v>2</v>
      </c>
      <c r="AR74" s="293"/>
      <c r="AS74" s="293"/>
      <c r="AT74" s="329"/>
      <c r="AU74" s="431"/>
      <c r="AV74" s="293"/>
      <c r="AW74" s="293"/>
      <c r="AX74" s="329"/>
      <c r="AY74" s="431"/>
      <c r="AZ74" s="293"/>
      <c r="BA74" s="293"/>
      <c r="BB74" s="441"/>
      <c r="BC74" s="335"/>
      <c r="BD74" s="335"/>
      <c r="BE74" s="335"/>
      <c r="BF74" s="335"/>
      <c r="BG74" s="164"/>
      <c r="BH74" s="210">
        <f t="shared" si="11"/>
        <v>36</v>
      </c>
      <c r="BI74" s="210">
        <f t="shared" si="5"/>
        <v>39.6</v>
      </c>
      <c r="BJ74" s="167"/>
      <c r="BK74" s="168"/>
      <c r="BL74" s="167"/>
      <c r="BM74" s="51"/>
    </row>
    <row r="75" spans="1:65" s="3" customFormat="1" ht="20.25">
      <c r="A75" s="51"/>
      <c r="B75" s="51"/>
      <c r="C75" s="51"/>
      <c r="D75" s="472" t="s">
        <v>221</v>
      </c>
      <c r="E75" s="292"/>
      <c r="F75" s="665"/>
      <c r="G75" s="655" t="s">
        <v>300</v>
      </c>
      <c r="H75" s="656"/>
      <c r="I75" s="656"/>
      <c r="J75" s="656"/>
      <c r="K75" s="656"/>
      <c r="L75" s="656"/>
      <c r="M75" s="656"/>
      <c r="N75" s="656"/>
      <c r="O75" s="656"/>
      <c r="P75" s="656"/>
      <c r="Q75" s="656"/>
      <c r="R75" s="656"/>
      <c r="S75" s="656"/>
      <c r="T75" s="657"/>
      <c r="U75" s="431"/>
      <c r="V75" s="293"/>
      <c r="W75" s="293"/>
      <c r="X75" s="329"/>
      <c r="Y75" s="593"/>
      <c r="Z75" s="596"/>
      <c r="AA75" s="596"/>
      <c r="AB75" s="642"/>
      <c r="AC75" s="431">
        <v>2</v>
      </c>
      <c r="AD75" s="329"/>
      <c r="AE75" s="593">
        <f>AC75*30</f>
        <v>60</v>
      </c>
      <c r="AF75" s="594"/>
      <c r="AG75" s="664"/>
      <c r="AH75" s="642"/>
      <c r="AI75" s="431"/>
      <c r="AJ75" s="293"/>
      <c r="AK75" s="293"/>
      <c r="AL75" s="293"/>
      <c r="AM75" s="596"/>
      <c r="AN75" s="594"/>
      <c r="AO75" s="664"/>
      <c r="AP75" s="594"/>
      <c r="AQ75" s="431"/>
      <c r="AR75" s="293"/>
      <c r="AS75" s="293"/>
      <c r="AT75" s="329"/>
      <c r="AU75" s="431"/>
      <c r="AV75" s="293"/>
      <c r="AW75" s="293"/>
      <c r="AX75" s="329"/>
      <c r="AY75" s="431"/>
      <c r="AZ75" s="293"/>
      <c r="BA75" s="293"/>
      <c r="BB75" s="441"/>
      <c r="BC75" s="335"/>
      <c r="BD75" s="335"/>
      <c r="BE75" s="335"/>
      <c r="BF75" s="335"/>
      <c r="BG75" s="164"/>
      <c r="BH75" s="210">
        <f t="shared" si="11"/>
        <v>36</v>
      </c>
      <c r="BI75" s="210">
        <f t="shared" si="5"/>
        <v>39.6</v>
      </c>
      <c r="BJ75" s="167"/>
      <c r="BK75" s="168"/>
      <c r="BL75" s="167"/>
      <c r="BM75" s="51"/>
    </row>
    <row r="76" spans="1:65" s="3" customFormat="1" ht="20.25">
      <c r="A76" s="51"/>
      <c r="B76" s="51"/>
      <c r="C76" s="51"/>
      <c r="D76" s="472" t="s">
        <v>222</v>
      </c>
      <c r="E76" s="292"/>
      <c r="F76" s="665"/>
      <c r="G76" s="655" t="s">
        <v>303</v>
      </c>
      <c r="H76" s="656"/>
      <c r="I76" s="656"/>
      <c r="J76" s="656"/>
      <c r="K76" s="656"/>
      <c r="L76" s="656"/>
      <c r="M76" s="656"/>
      <c r="N76" s="656"/>
      <c r="O76" s="656"/>
      <c r="P76" s="656"/>
      <c r="Q76" s="656"/>
      <c r="R76" s="656"/>
      <c r="S76" s="656"/>
      <c r="T76" s="657"/>
      <c r="U76" s="431"/>
      <c r="V76" s="293"/>
      <c r="W76" s="293"/>
      <c r="X76" s="329"/>
      <c r="Y76" s="593"/>
      <c r="Z76" s="596"/>
      <c r="AA76" s="596"/>
      <c r="AB76" s="642"/>
      <c r="AC76" s="431">
        <v>2</v>
      </c>
      <c r="AD76" s="329"/>
      <c r="AE76" s="593">
        <f>AC76*30</f>
        <v>60</v>
      </c>
      <c r="AF76" s="594"/>
      <c r="AG76" s="664"/>
      <c r="AH76" s="642"/>
      <c r="AI76" s="431"/>
      <c r="AJ76" s="293"/>
      <c r="AK76" s="293"/>
      <c r="AL76" s="293"/>
      <c r="AM76" s="596"/>
      <c r="AN76" s="594"/>
      <c r="AO76" s="664"/>
      <c r="AP76" s="594"/>
      <c r="AQ76" s="431"/>
      <c r="AR76" s="293"/>
      <c r="AS76" s="293"/>
      <c r="AT76" s="329"/>
      <c r="AU76" s="431"/>
      <c r="AV76" s="293"/>
      <c r="AW76" s="293"/>
      <c r="AX76" s="329"/>
      <c r="AY76" s="431"/>
      <c r="AZ76" s="293"/>
      <c r="BA76" s="293"/>
      <c r="BB76" s="441"/>
      <c r="BC76" s="335"/>
      <c r="BD76" s="335"/>
      <c r="BE76" s="335"/>
      <c r="BF76" s="335"/>
      <c r="BG76" s="164"/>
      <c r="BH76" s="210">
        <f t="shared" si="11"/>
        <v>36</v>
      </c>
      <c r="BI76" s="210">
        <f t="shared" si="5"/>
        <v>39.6</v>
      </c>
      <c r="BJ76" s="167"/>
      <c r="BK76" s="168"/>
      <c r="BL76" s="167"/>
      <c r="BM76" s="51"/>
    </row>
    <row r="77" spans="1:65" s="3" customFormat="1" ht="20.25">
      <c r="A77" s="51"/>
      <c r="B77" s="51"/>
      <c r="C77" s="51"/>
      <c r="D77" s="472" t="s">
        <v>223</v>
      </c>
      <c r="E77" s="292"/>
      <c r="F77" s="665"/>
      <c r="G77" s="614" t="s">
        <v>189</v>
      </c>
      <c r="H77" s="615"/>
      <c r="I77" s="615"/>
      <c r="J77" s="615"/>
      <c r="K77" s="615"/>
      <c r="L77" s="615"/>
      <c r="M77" s="615"/>
      <c r="N77" s="615"/>
      <c r="O77" s="615"/>
      <c r="P77" s="615"/>
      <c r="Q77" s="615"/>
      <c r="R77" s="615"/>
      <c r="S77" s="615"/>
      <c r="T77" s="620"/>
      <c r="U77" s="431"/>
      <c r="V77" s="293"/>
      <c r="W77" s="293">
        <v>2.4</v>
      </c>
      <c r="X77" s="329"/>
      <c r="Y77" s="593"/>
      <c r="Z77" s="596"/>
      <c r="AA77" s="596"/>
      <c r="AB77" s="642"/>
      <c r="AC77" s="431">
        <v>6</v>
      </c>
      <c r="AD77" s="329"/>
      <c r="AE77" s="593">
        <f t="shared" si="10"/>
        <v>180</v>
      </c>
      <c r="AF77" s="594"/>
      <c r="AG77" s="644">
        <v>144</v>
      </c>
      <c r="AH77" s="644"/>
      <c r="AI77" s="431"/>
      <c r="AJ77" s="293"/>
      <c r="AK77" s="293">
        <v>144</v>
      </c>
      <c r="AL77" s="293"/>
      <c r="AM77" s="596"/>
      <c r="AN77" s="594"/>
      <c r="AO77" s="664">
        <v>36</v>
      </c>
      <c r="AP77" s="594"/>
      <c r="AQ77" s="431">
        <v>2</v>
      </c>
      <c r="AR77" s="293"/>
      <c r="AS77" s="293">
        <v>2</v>
      </c>
      <c r="AT77" s="329"/>
      <c r="AU77" s="431">
        <v>2</v>
      </c>
      <c r="AV77" s="293"/>
      <c r="AW77" s="293">
        <v>2</v>
      </c>
      <c r="AX77" s="329"/>
      <c r="AY77" s="431"/>
      <c r="AZ77" s="293"/>
      <c r="BA77" s="293"/>
      <c r="BB77" s="441"/>
      <c r="BC77" s="335"/>
      <c r="BD77" s="335"/>
      <c r="BE77" s="335"/>
      <c r="BF77" s="335"/>
      <c r="BG77" s="164"/>
      <c r="BH77" s="210">
        <f t="shared" si="11"/>
        <v>108</v>
      </c>
      <c r="BI77" s="210">
        <f t="shared" si="5"/>
        <v>118.80000000000001</v>
      </c>
      <c r="BJ77" s="167"/>
      <c r="BK77" s="168"/>
      <c r="BL77" s="167"/>
      <c r="BM77" s="51"/>
    </row>
    <row r="78" spans="4:64" s="51" customFormat="1" ht="21" thickBot="1">
      <c r="D78" s="432" t="s">
        <v>224</v>
      </c>
      <c r="E78" s="433"/>
      <c r="F78" s="434"/>
      <c r="G78" s="435" t="s">
        <v>317</v>
      </c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7"/>
      <c r="U78" s="309"/>
      <c r="V78" s="310"/>
      <c r="W78" s="310"/>
      <c r="X78" s="311"/>
      <c r="Y78" s="325"/>
      <c r="Z78" s="408"/>
      <c r="AA78" s="408"/>
      <c r="AB78" s="438"/>
      <c r="AC78" s="309">
        <v>2.5</v>
      </c>
      <c r="AD78" s="311"/>
      <c r="AE78" s="325">
        <f>AC78*30</f>
        <v>75</v>
      </c>
      <c r="AF78" s="326"/>
      <c r="AG78" s="308"/>
      <c r="AH78" s="308"/>
      <c r="AI78" s="309"/>
      <c r="AJ78" s="310"/>
      <c r="AK78" s="310"/>
      <c r="AL78" s="310"/>
      <c r="AM78" s="408"/>
      <c r="AN78" s="326"/>
      <c r="AO78" s="409"/>
      <c r="AP78" s="326"/>
      <c r="AQ78" s="309"/>
      <c r="AR78" s="310"/>
      <c r="AS78" s="310"/>
      <c r="AT78" s="311"/>
      <c r="AU78" s="309"/>
      <c r="AV78" s="310"/>
      <c r="AW78" s="310"/>
      <c r="AX78" s="311"/>
      <c r="AY78" s="309"/>
      <c r="AZ78" s="310"/>
      <c r="BA78" s="310"/>
      <c r="BB78" s="403"/>
      <c r="BC78" s="335"/>
      <c r="BD78" s="335"/>
      <c r="BE78" s="335"/>
      <c r="BF78" s="335"/>
      <c r="BG78" s="164"/>
      <c r="BH78" s="210">
        <f>(AE78-BJ78*30-BK78*45-BL78*30)*0.6</f>
        <v>45</v>
      </c>
      <c r="BI78" s="210">
        <f>(AE78-BJ78*30-BK78*45-BL78*30)*0.66</f>
        <v>49.5</v>
      </c>
      <c r="BJ78" s="167"/>
      <c r="BK78" s="168"/>
      <c r="BL78" s="167"/>
    </row>
    <row r="79" spans="1:65" s="3" customFormat="1" ht="21" thickBot="1">
      <c r="A79" s="51"/>
      <c r="B79" s="51"/>
      <c r="C79" s="51"/>
      <c r="D79" s="432" t="s">
        <v>224</v>
      </c>
      <c r="E79" s="433"/>
      <c r="F79" s="434"/>
      <c r="G79" s="435" t="s">
        <v>185</v>
      </c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  <c r="U79" s="309"/>
      <c r="V79" s="310"/>
      <c r="W79" s="310">
        <v>5</v>
      </c>
      <c r="X79" s="311"/>
      <c r="Y79" s="325"/>
      <c r="Z79" s="408"/>
      <c r="AA79" s="408"/>
      <c r="AB79" s="438"/>
      <c r="AC79" s="309">
        <v>1.5</v>
      </c>
      <c r="AD79" s="311"/>
      <c r="AE79" s="325">
        <f t="shared" si="10"/>
        <v>45</v>
      </c>
      <c r="AF79" s="326"/>
      <c r="AG79" s="308">
        <f>AI79+AK79+AM79</f>
        <v>36</v>
      </c>
      <c r="AH79" s="308"/>
      <c r="AI79" s="309"/>
      <c r="AJ79" s="310"/>
      <c r="AK79" s="310">
        <v>36</v>
      </c>
      <c r="AL79" s="310"/>
      <c r="AM79" s="408"/>
      <c r="AN79" s="326"/>
      <c r="AO79" s="409">
        <f>AE79-AG79</f>
        <v>9</v>
      </c>
      <c r="AP79" s="326"/>
      <c r="AQ79" s="309"/>
      <c r="AR79" s="310"/>
      <c r="AS79" s="310"/>
      <c r="AT79" s="311"/>
      <c r="AU79" s="309"/>
      <c r="AV79" s="310"/>
      <c r="AW79" s="310"/>
      <c r="AX79" s="311"/>
      <c r="AY79" s="309">
        <v>2</v>
      </c>
      <c r="AZ79" s="310"/>
      <c r="BA79" s="310"/>
      <c r="BB79" s="403"/>
      <c r="BC79" s="335"/>
      <c r="BD79" s="335"/>
      <c r="BE79" s="335"/>
      <c r="BF79" s="335"/>
      <c r="BG79" s="164"/>
      <c r="BH79" s="210">
        <f t="shared" si="11"/>
        <v>27</v>
      </c>
      <c r="BI79" s="210">
        <f t="shared" si="5"/>
        <v>29.700000000000003</v>
      </c>
      <c r="BJ79" s="167"/>
      <c r="BK79" s="168"/>
      <c r="BL79" s="167"/>
      <c r="BM79" s="51"/>
    </row>
    <row r="80" spans="1:65" s="3" customFormat="1" ht="21" thickBot="1">
      <c r="A80" s="51"/>
      <c r="B80" s="51"/>
      <c r="C80" s="51"/>
      <c r="D80" s="529" t="s">
        <v>128</v>
      </c>
      <c r="E80" s="530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30"/>
      <c r="T80" s="572"/>
      <c r="U80" s="622"/>
      <c r="V80" s="623"/>
      <c r="W80" s="624">
        <v>4</v>
      </c>
      <c r="X80" s="625"/>
      <c r="Y80" s="622"/>
      <c r="Z80" s="623"/>
      <c r="AA80" s="624"/>
      <c r="AB80" s="625"/>
      <c r="AC80" s="622">
        <f>SUM(AC70:AD79)</f>
        <v>24</v>
      </c>
      <c r="AD80" s="623"/>
      <c r="AE80" s="622">
        <f>SUM(AE70:AF79)</f>
        <v>720</v>
      </c>
      <c r="AF80" s="623"/>
      <c r="AG80" s="622">
        <f>SUM(AG70:AH79)</f>
        <v>216</v>
      </c>
      <c r="AH80" s="623"/>
      <c r="AI80" s="622">
        <f>SUM(AI70:AJ79)</f>
        <v>18</v>
      </c>
      <c r="AJ80" s="623"/>
      <c r="AK80" s="622">
        <f>SUM(AK70:AL79)</f>
        <v>198</v>
      </c>
      <c r="AL80" s="623"/>
      <c r="AM80" s="622"/>
      <c r="AN80" s="623"/>
      <c r="AO80" s="622">
        <f>SUM(AO70:AP79)</f>
        <v>69</v>
      </c>
      <c r="AP80" s="623"/>
      <c r="AQ80" s="622">
        <f>SUM(AQ70:AR79)</f>
        <v>4</v>
      </c>
      <c r="AR80" s="623"/>
      <c r="AS80" s="622">
        <f>SUM(AS70:AT79)</f>
        <v>2</v>
      </c>
      <c r="AT80" s="623"/>
      <c r="AU80" s="622">
        <f>SUM(AU70:AV79)</f>
        <v>2</v>
      </c>
      <c r="AV80" s="623"/>
      <c r="AW80" s="622">
        <f>SUM(AW70:AX79)</f>
        <v>2</v>
      </c>
      <c r="AX80" s="623"/>
      <c r="AY80" s="622">
        <f>SUM(AY70:AZ79)</f>
        <v>2</v>
      </c>
      <c r="AZ80" s="623"/>
      <c r="BA80" s="622"/>
      <c r="BB80" s="625"/>
      <c r="BC80" s="335"/>
      <c r="BD80" s="335"/>
      <c r="BE80" s="335"/>
      <c r="BF80" s="335"/>
      <c r="BG80" s="164"/>
      <c r="BH80" s="210"/>
      <c r="BI80" s="210">
        <f t="shared" si="5"/>
        <v>475.20000000000005</v>
      </c>
      <c r="BJ80" s="167"/>
      <c r="BK80" s="168"/>
      <c r="BL80" s="167"/>
      <c r="BM80" s="51"/>
    </row>
    <row r="81" spans="1:65" s="3" customFormat="1" ht="21" thickBot="1">
      <c r="A81" s="51"/>
      <c r="B81" s="51"/>
      <c r="C81" s="51"/>
      <c r="D81" s="529" t="s">
        <v>129</v>
      </c>
      <c r="E81" s="530"/>
      <c r="F81" s="530"/>
      <c r="G81" s="527"/>
      <c r="H81" s="527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28"/>
      <c r="U81" s="520">
        <f>U47+U63+U68+U80</f>
        <v>9</v>
      </c>
      <c r="V81" s="521"/>
      <c r="W81" s="520">
        <f>W47+W63+W68+W80</f>
        <v>13</v>
      </c>
      <c r="X81" s="521"/>
      <c r="Y81" s="520">
        <f>Y47+Y63+Y68+Y80</f>
        <v>1</v>
      </c>
      <c r="Z81" s="521"/>
      <c r="AA81" s="520">
        <f>AA47+AA63+AA68+AA80</f>
        <v>2</v>
      </c>
      <c r="AB81" s="521"/>
      <c r="AC81" s="520">
        <f>AC47+AC63+AC68+AC80</f>
        <v>155</v>
      </c>
      <c r="AD81" s="521"/>
      <c r="AE81" s="520">
        <f>AE47+AE63+AE68+AE80</f>
        <v>4650</v>
      </c>
      <c r="AF81" s="521"/>
      <c r="AG81" s="520">
        <f>AG47+AG63+AG68+AG80</f>
        <v>1575</v>
      </c>
      <c r="AH81" s="521"/>
      <c r="AI81" s="520">
        <f>AI47+AI63+AI68+AI80</f>
        <v>702</v>
      </c>
      <c r="AJ81" s="521"/>
      <c r="AK81" s="520">
        <f>AK47+AK63+AK68+AK80</f>
        <v>639</v>
      </c>
      <c r="AL81" s="521"/>
      <c r="AM81" s="520">
        <f>AM47+AM63+AM68+AM80</f>
        <v>234</v>
      </c>
      <c r="AN81" s="521"/>
      <c r="AO81" s="520">
        <f>AO47+AO63+AO68+AO80</f>
        <v>1635</v>
      </c>
      <c r="AP81" s="521"/>
      <c r="AQ81" s="520">
        <f>AQ47+AQ63+AQ68+AQ80</f>
        <v>29</v>
      </c>
      <c r="AR81" s="521"/>
      <c r="AS81" s="520">
        <f>AS47+AS63+AS68+AS80</f>
        <v>28</v>
      </c>
      <c r="AT81" s="521"/>
      <c r="AU81" s="520">
        <f>AU47+AU63+AU68+AU80</f>
        <v>18</v>
      </c>
      <c r="AV81" s="521"/>
      <c r="AW81" s="520">
        <f>AW47+AW63+AW68+AW80</f>
        <v>6.5</v>
      </c>
      <c r="AX81" s="521"/>
      <c r="AY81" s="520">
        <f>AY47+AY63+AY68+AY80</f>
        <v>6</v>
      </c>
      <c r="AZ81" s="521"/>
      <c r="BA81" s="520"/>
      <c r="BB81" s="524"/>
      <c r="BC81" s="404"/>
      <c r="BD81" s="404"/>
      <c r="BE81" s="628"/>
      <c r="BF81" s="628"/>
      <c r="BG81" s="164"/>
      <c r="BH81" s="210"/>
      <c r="BI81" s="210"/>
      <c r="BJ81" s="167"/>
      <c r="BK81" s="168"/>
      <c r="BL81" s="167"/>
      <c r="BM81" s="51"/>
    </row>
    <row r="82" spans="1:65" s="3" customFormat="1" ht="21" thickBot="1">
      <c r="A82" s="51"/>
      <c r="B82" s="51"/>
      <c r="C82" s="51"/>
      <c r="D82" s="323" t="s">
        <v>130</v>
      </c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4"/>
      <c r="BB82" s="422"/>
      <c r="BC82" s="260"/>
      <c r="BD82" s="260"/>
      <c r="BE82" s="260"/>
      <c r="BF82" s="260"/>
      <c r="BG82" s="18"/>
      <c r="BH82" s="259"/>
      <c r="BI82" s="210"/>
      <c r="BJ82" s="169" t="s">
        <v>177</v>
      </c>
      <c r="BK82" s="169" t="s">
        <v>146</v>
      </c>
      <c r="BL82" s="169" t="s">
        <v>147</v>
      </c>
      <c r="BM82" s="51"/>
    </row>
    <row r="83" spans="1:65" s="3" customFormat="1" ht="24" customHeight="1" thickBot="1">
      <c r="A83" s="51"/>
      <c r="B83" s="51"/>
      <c r="C83" s="51"/>
      <c r="D83" s="317" t="s">
        <v>131</v>
      </c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9"/>
      <c r="BC83" s="261"/>
      <c r="BD83" s="261"/>
      <c r="BE83" s="261"/>
      <c r="BF83" s="261"/>
      <c r="BG83" s="184"/>
      <c r="BH83" s="259"/>
      <c r="BI83" s="210"/>
      <c r="BJ83" s="167"/>
      <c r="BK83" s="169"/>
      <c r="BL83" s="167"/>
      <c r="BM83" s="188"/>
    </row>
    <row r="84" spans="1:65" s="3" customFormat="1" ht="21" customHeight="1">
      <c r="A84" s="51"/>
      <c r="B84" s="51"/>
      <c r="C84" s="51"/>
      <c r="D84" s="580" t="s">
        <v>227</v>
      </c>
      <c r="E84" s="581"/>
      <c r="F84" s="654"/>
      <c r="G84" s="658" t="s">
        <v>326</v>
      </c>
      <c r="H84" s="659"/>
      <c r="I84" s="659"/>
      <c r="J84" s="659"/>
      <c r="K84" s="659"/>
      <c r="L84" s="659"/>
      <c r="M84" s="659"/>
      <c r="N84" s="659"/>
      <c r="O84" s="659"/>
      <c r="P84" s="659"/>
      <c r="Q84" s="659"/>
      <c r="R84" s="659"/>
      <c r="S84" s="659"/>
      <c r="T84" s="660"/>
      <c r="U84" s="490">
        <v>3</v>
      </c>
      <c r="V84" s="491"/>
      <c r="W84" s="491"/>
      <c r="X84" s="561"/>
      <c r="Y84" s="490"/>
      <c r="Z84" s="491"/>
      <c r="AA84" s="491"/>
      <c r="AB84" s="561"/>
      <c r="AC84" s="652">
        <v>4</v>
      </c>
      <c r="AD84" s="653"/>
      <c r="AE84" s="491">
        <f aca="true" t="shared" si="12" ref="AE84:AE93">AC84*30</f>
        <v>120</v>
      </c>
      <c r="AF84" s="561"/>
      <c r="AG84" s="490">
        <f aca="true" t="shared" si="13" ref="AG84:AG93">AI84+AM84+AK84</f>
        <v>54</v>
      </c>
      <c r="AH84" s="561"/>
      <c r="AI84" s="451">
        <v>36</v>
      </c>
      <c r="AJ84" s="452"/>
      <c r="AK84" s="452"/>
      <c r="AL84" s="452"/>
      <c r="AM84" s="452">
        <v>18</v>
      </c>
      <c r="AN84" s="459"/>
      <c r="AO84" s="532">
        <f aca="true" t="shared" si="14" ref="AO84:AO93">AE84-AG84</f>
        <v>66</v>
      </c>
      <c r="AP84" s="531"/>
      <c r="AQ84" s="490"/>
      <c r="AR84" s="491"/>
      <c r="AS84" s="491"/>
      <c r="AT84" s="531"/>
      <c r="AU84" s="490">
        <v>3</v>
      </c>
      <c r="AV84" s="491"/>
      <c r="AW84" s="491"/>
      <c r="AX84" s="531"/>
      <c r="AY84" s="639"/>
      <c r="AZ84" s="640"/>
      <c r="BA84" s="630"/>
      <c r="BB84" s="638"/>
      <c r="BC84" s="335"/>
      <c r="BD84" s="335"/>
      <c r="BE84" s="404"/>
      <c r="BF84" s="404"/>
      <c r="BG84" s="164"/>
      <c r="BH84" s="210">
        <f>(AE84-BJ84*30-BK84*45-BL84*30)*0.6</f>
        <v>18</v>
      </c>
      <c r="BI84" s="210">
        <f t="shared" si="5"/>
        <v>19.8</v>
      </c>
      <c r="BJ84" s="167">
        <v>3</v>
      </c>
      <c r="BK84" s="168"/>
      <c r="BL84" s="167"/>
      <c r="BM84" s="172"/>
    </row>
    <row r="85" spans="1:65" s="3" customFormat="1" ht="21.75" customHeight="1">
      <c r="A85" s="51"/>
      <c r="B85" s="51"/>
      <c r="C85" s="51"/>
      <c r="D85" s="423" t="s">
        <v>228</v>
      </c>
      <c r="E85" s="424"/>
      <c r="F85" s="425"/>
      <c r="G85" s="575" t="s">
        <v>327</v>
      </c>
      <c r="H85" s="576"/>
      <c r="I85" s="576"/>
      <c r="J85" s="576"/>
      <c r="K85" s="576"/>
      <c r="L85" s="576"/>
      <c r="M85" s="576"/>
      <c r="N85" s="576"/>
      <c r="O85" s="576"/>
      <c r="P85" s="576"/>
      <c r="Q85" s="576"/>
      <c r="R85" s="576"/>
      <c r="S85" s="576"/>
      <c r="T85" s="577"/>
      <c r="U85" s="431">
        <v>7</v>
      </c>
      <c r="V85" s="293"/>
      <c r="W85" s="293"/>
      <c r="X85" s="329"/>
      <c r="Y85" s="431"/>
      <c r="Z85" s="293"/>
      <c r="AA85" s="293"/>
      <c r="AB85" s="329"/>
      <c r="AC85" s="548">
        <v>5</v>
      </c>
      <c r="AD85" s="549"/>
      <c r="AE85" s="293">
        <v>195</v>
      </c>
      <c r="AF85" s="329"/>
      <c r="AG85" s="431">
        <f t="shared" si="13"/>
        <v>72</v>
      </c>
      <c r="AH85" s="329"/>
      <c r="AI85" s="431">
        <v>36</v>
      </c>
      <c r="AJ85" s="293"/>
      <c r="AK85" s="293">
        <v>36</v>
      </c>
      <c r="AL85" s="293"/>
      <c r="AM85" s="293"/>
      <c r="AN85" s="441"/>
      <c r="AO85" s="330">
        <f t="shared" si="14"/>
        <v>123</v>
      </c>
      <c r="AP85" s="441"/>
      <c r="AQ85" s="431"/>
      <c r="AR85" s="293"/>
      <c r="AS85" s="293"/>
      <c r="AT85" s="441"/>
      <c r="AU85" s="595"/>
      <c r="AV85" s="554"/>
      <c r="AW85" s="554"/>
      <c r="AX85" s="555"/>
      <c r="AY85" s="595">
        <v>4</v>
      </c>
      <c r="AZ85" s="554"/>
      <c r="BA85" s="559"/>
      <c r="BB85" s="560"/>
      <c r="BC85" s="335"/>
      <c r="BD85" s="335"/>
      <c r="BE85" s="335"/>
      <c r="BF85" s="335"/>
      <c r="BG85" s="164"/>
      <c r="BH85" s="210">
        <f aca="true" t="shared" si="15" ref="BH85:BH93">(AE85-BJ85*30-BK85*45-BL85*30)*0.6</f>
        <v>117</v>
      </c>
      <c r="BI85" s="210">
        <f t="shared" si="5"/>
        <v>128.70000000000002</v>
      </c>
      <c r="BJ85" s="167"/>
      <c r="BK85" s="168"/>
      <c r="BL85" s="167"/>
      <c r="BM85" s="172"/>
    </row>
    <row r="86" spans="1:65" s="3" customFormat="1" ht="22.5" customHeight="1">
      <c r="A86" s="51"/>
      <c r="B86" s="51"/>
      <c r="C86" s="51"/>
      <c r="D86" s="423" t="s">
        <v>229</v>
      </c>
      <c r="E86" s="424"/>
      <c r="F86" s="425"/>
      <c r="G86" s="575" t="s">
        <v>328</v>
      </c>
      <c r="H86" s="576"/>
      <c r="I86" s="576"/>
      <c r="J86" s="576"/>
      <c r="K86" s="576"/>
      <c r="L86" s="576"/>
      <c r="M86" s="576"/>
      <c r="N86" s="576"/>
      <c r="O86" s="576"/>
      <c r="P86" s="576"/>
      <c r="Q86" s="576"/>
      <c r="R86" s="576"/>
      <c r="S86" s="576"/>
      <c r="T86" s="577"/>
      <c r="U86" s="431">
        <v>5</v>
      </c>
      <c r="V86" s="293"/>
      <c r="W86" s="293"/>
      <c r="X86" s="329"/>
      <c r="Y86" s="431"/>
      <c r="Z86" s="293"/>
      <c r="AA86" s="293"/>
      <c r="AB86" s="329"/>
      <c r="AC86" s="548">
        <v>3.5</v>
      </c>
      <c r="AD86" s="549"/>
      <c r="AE86" s="293">
        <f>AC86*30</f>
        <v>105</v>
      </c>
      <c r="AF86" s="329"/>
      <c r="AG86" s="431">
        <f>AI86+AM86+AK86</f>
        <v>54</v>
      </c>
      <c r="AH86" s="329"/>
      <c r="AI86" s="431">
        <v>36</v>
      </c>
      <c r="AJ86" s="293"/>
      <c r="AK86" s="293">
        <v>9</v>
      </c>
      <c r="AL86" s="293"/>
      <c r="AM86" s="293">
        <v>9</v>
      </c>
      <c r="AN86" s="441"/>
      <c r="AO86" s="330">
        <f>AE86-AG86</f>
        <v>51</v>
      </c>
      <c r="AP86" s="441"/>
      <c r="AQ86" s="431"/>
      <c r="AR86" s="293"/>
      <c r="AS86" s="293"/>
      <c r="AT86" s="441"/>
      <c r="AU86" s="431"/>
      <c r="AV86" s="293"/>
      <c r="AW86" s="554"/>
      <c r="AX86" s="555"/>
      <c r="AY86" s="595">
        <v>3</v>
      </c>
      <c r="AZ86" s="554"/>
      <c r="BA86" s="554"/>
      <c r="BB86" s="555"/>
      <c r="BC86" s="335"/>
      <c r="BD86" s="335"/>
      <c r="BE86" s="335"/>
      <c r="BF86" s="335"/>
      <c r="BG86" s="164"/>
      <c r="BH86" s="210">
        <f t="shared" si="15"/>
        <v>45</v>
      </c>
      <c r="BI86" s="210">
        <f t="shared" si="5"/>
        <v>49.5</v>
      </c>
      <c r="BJ86" s="167">
        <v>1</v>
      </c>
      <c r="BK86" s="168"/>
      <c r="BL86" s="167"/>
      <c r="BM86" s="172"/>
    </row>
    <row r="87" spans="1:65" s="3" customFormat="1" ht="20.25" customHeight="1">
      <c r="A87" s="51"/>
      <c r="B87" s="51"/>
      <c r="C87" s="51"/>
      <c r="D87" s="611" t="s">
        <v>230</v>
      </c>
      <c r="E87" s="612"/>
      <c r="F87" s="613"/>
      <c r="G87" s="575" t="s">
        <v>329</v>
      </c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7"/>
      <c r="U87" s="431" t="s">
        <v>337</v>
      </c>
      <c r="V87" s="293"/>
      <c r="W87" s="293"/>
      <c r="X87" s="329"/>
      <c r="Y87" s="431">
        <v>6</v>
      </c>
      <c r="Z87" s="293"/>
      <c r="AA87" s="293"/>
      <c r="AB87" s="329"/>
      <c r="AC87" s="548">
        <v>15.5</v>
      </c>
      <c r="AD87" s="549"/>
      <c r="AE87" s="293">
        <f t="shared" si="12"/>
        <v>465</v>
      </c>
      <c r="AF87" s="329"/>
      <c r="AG87" s="431">
        <f t="shared" si="13"/>
        <v>198</v>
      </c>
      <c r="AH87" s="329"/>
      <c r="AI87" s="431">
        <v>108</v>
      </c>
      <c r="AJ87" s="293"/>
      <c r="AK87" s="293">
        <v>54</v>
      </c>
      <c r="AL87" s="293"/>
      <c r="AM87" s="293">
        <v>36</v>
      </c>
      <c r="AN87" s="441"/>
      <c r="AO87" s="330">
        <f t="shared" si="14"/>
        <v>267</v>
      </c>
      <c r="AP87" s="441"/>
      <c r="AQ87" s="431"/>
      <c r="AR87" s="293"/>
      <c r="AS87" s="293"/>
      <c r="AT87" s="441"/>
      <c r="AU87" s="431"/>
      <c r="AV87" s="293"/>
      <c r="AW87" s="554">
        <v>4</v>
      </c>
      <c r="AX87" s="555"/>
      <c r="AY87" s="595">
        <v>4</v>
      </c>
      <c r="AZ87" s="554"/>
      <c r="BA87" s="554">
        <v>6</v>
      </c>
      <c r="BB87" s="555"/>
      <c r="BC87" s="335"/>
      <c r="BD87" s="335"/>
      <c r="BE87" s="404"/>
      <c r="BF87" s="404"/>
      <c r="BG87" s="164"/>
      <c r="BH87" s="210">
        <f t="shared" si="15"/>
        <v>180</v>
      </c>
      <c r="BI87" s="210">
        <f t="shared" si="5"/>
        <v>198</v>
      </c>
      <c r="BJ87" s="167">
        <v>4</v>
      </c>
      <c r="BK87" s="168">
        <v>1</v>
      </c>
      <c r="BL87" s="167"/>
      <c r="BM87" s="172"/>
    </row>
    <row r="88" spans="1:65" s="3" customFormat="1" ht="20.25" customHeight="1">
      <c r="A88" s="51"/>
      <c r="B88" s="51"/>
      <c r="C88" s="51"/>
      <c r="D88" s="423" t="s">
        <v>231</v>
      </c>
      <c r="E88" s="424"/>
      <c r="F88" s="425"/>
      <c r="G88" s="575" t="s">
        <v>336</v>
      </c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7"/>
      <c r="U88" s="431"/>
      <c r="V88" s="293"/>
      <c r="W88" s="293"/>
      <c r="X88" s="329"/>
      <c r="Y88" s="431"/>
      <c r="Z88" s="293"/>
      <c r="AA88" s="293"/>
      <c r="AB88" s="329"/>
      <c r="AC88" s="548">
        <v>4</v>
      </c>
      <c r="AD88" s="549"/>
      <c r="AE88" s="293">
        <f t="shared" si="12"/>
        <v>120</v>
      </c>
      <c r="AF88" s="329"/>
      <c r="AG88" s="431"/>
      <c r="AH88" s="329"/>
      <c r="AI88" s="431"/>
      <c r="AJ88" s="293"/>
      <c r="AK88" s="293"/>
      <c r="AL88" s="293"/>
      <c r="AM88" s="293"/>
      <c r="AN88" s="441"/>
      <c r="AO88" s="330"/>
      <c r="AP88" s="441"/>
      <c r="AQ88" s="431"/>
      <c r="AR88" s="293"/>
      <c r="AS88" s="293"/>
      <c r="AT88" s="441"/>
      <c r="AU88" s="431"/>
      <c r="AV88" s="293"/>
      <c r="AW88" s="554"/>
      <c r="AX88" s="555"/>
      <c r="AY88" s="595"/>
      <c r="AZ88" s="554"/>
      <c r="BA88" s="293"/>
      <c r="BB88" s="441"/>
      <c r="BC88" s="335"/>
      <c r="BD88" s="335"/>
      <c r="BE88" s="335"/>
      <c r="BF88" s="335"/>
      <c r="BG88" s="164"/>
      <c r="BH88" s="210">
        <f t="shared" si="15"/>
        <v>54</v>
      </c>
      <c r="BI88" s="210">
        <f t="shared" si="5"/>
        <v>59.400000000000006</v>
      </c>
      <c r="BJ88" s="167">
        <v>1</v>
      </c>
      <c r="BK88" s="168"/>
      <c r="BL88" s="167"/>
      <c r="BM88" s="172"/>
    </row>
    <row r="89" spans="1:65" s="3" customFormat="1" ht="20.25" customHeight="1">
      <c r="A89" s="51"/>
      <c r="B89" s="51"/>
      <c r="C89" s="51"/>
      <c r="D89" s="423" t="s">
        <v>232</v>
      </c>
      <c r="E89" s="424"/>
      <c r="F89" s="425"/>
      <c r="G89" s="575" t="s">
        <v>330</v>
      </c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7"/>
      <c r="U89" s="431">
        <v>4</v>
      </c>
      <c r="V89" s="293"/>
      <c r="W89" s="293"/>
      <c r="X89" s="329"/>
      <c r="Y89" s="431"/>
      <c r="Z89" s="293"/>
      <c r="AA89" s="293"/>
      <c r="AB89" s="329"/>
      <c r="AC89" s="548">
        <v>4</v>
      </c>
      <c r="AD89" s="549"/>
      <c r="AE89" s="293">
        <f t="shared" si="12"/>
        <v>120</v>
      </c>
      <c r="AF89" s="329"/>
      <c r="AG89" s="431">
        <f t="shared" si="13"/>
        <v>54</v>
      </c>
      <c r="AH89" s="329"/>
      <c r="AI89" s="431">
        <v>36</v>
      </c>
      <c r="AJ89" s="293"/>
      <c r="AK89" s="293"/>
      <c r="AL89" s="293"/>
      <c r="AM89" s="293">
        <v>18</v>
      </c>
      <c r="AN89" s="441"/>
      <c r="AO89" s="330">
        <f t="shared" si="14"/>
        <v>66</v>
      </c>
      <c r="AP89" s="441"/>
      <c r="AQ89" s="431"/>
      <c r="AR89" s="293"/>
      <c r="AS89" s="293"/>
      <c r="AT89" s="441"/>
      <c r="AU89" s="431"/>
      <c r="AV89" s="293"/>
      <c r="AW89" s="554">
        <v>3</v>
      </c>
      <c r="AX89" s="555"/>
      <c r="AY89" s="595"/>
      <c r="AZ89" s="554"/>
      <c r="BA89" s="293"/>
      <c r="BB89" s="441"/>
      <c r="BC89" s="335"/>
      <c r="BD89" s="335"/>
      <c r="BE89" s="335"/>
      <c r="BF89" s="335"/>
      <c r="BG89" s="164"/>
      <c r="BH89" s="210">
        <f t="shared" si="15"/>
        <v>72</v>
      </c>
      <c r="BI89" s="210">
        <f t="shared" si="5"/>
        <v>79.2</v>
      </c>
      <c r="BJ89" s="167"/>
      <c r="BK89" s="168"/>
      <c r="BL89" s="167"/>
      <c r="BM89" s="172"/>
    </row>
    <row r="90" spans="1:65" s="3" customFormat="1" ht="20.25" customHeight="1">
      <c r="A90" s="51"/>
      <c r="B90" s="51"/>
      <c r="C90" s="51"/>
      <c r="D90" s="423" t="s">
        <v>233</v>
      </c>
      <c r="E90" s="424"/>
      <c r="F90" s="425"/>
      <c r="G90" s="575" t="s">
        <v>331</v>
      </c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7"/>
      <c r="U90" s="431"/>
      <c r="V90" s="293"/>
      <c r="W90" s="293">
        <v>4</v>
      </c>
      <c r="X90" s="329"/>
      <c r="Y90" s="431"/>
      <c r="Z90" s="293"/>
      <c r="AA90" s="293"/>
      <c r="AB90" s="329"/>
      <c r="AC90" s="548">
        <v>3</v>
      </c>
      <c r="AD90" s="549"/>
      <c r="AE90" s="293">
        <f t="shared" si="12"/>
        <v>90</v>
      </c>
      <c r="AF90" s="329"/>
      <c r="AG90" s="431">
        <f t="shared" si="13"/>
        <v>54</v>
      </c>
      <c r="AH90" s="329"/>
      <c r="AI90" s="431">
        <v>36</v>
      </c>
      <c r="AJ90" s="293"/>
      <c r="AK90" s="293"/>
      <c r="AL90" s="293"/>
      <c r="AM90" s="293">
        <v>18</v>
      </c>
      <c r="AN90" s="441"/>
      <c r="AO90" s="330">
        <f t="shared" si="14"/>
        <v>36</v>
      </c>
      <c r="AP90" s="441"/>
      <c r="AQ90" s="431"/>
      <c r="AR90" s="293"/>
      <c r="AS90" s="293"/>
      <c r="AT90" s="441"/>
      <c r="AU90" s="431"/>
      <c r="AV90" s="293"/>
      <c r="AW90" s="554">
        <v>3</v>
      </c>
      <c r="AX90" s="555"/>
      <c r="AY90" s="431"/>
      <c r="AZ90" s="293"/>
      <c r="BA90" s="293"/>
      <c r="BB90" s="441"/>
      <c r="BC90" s="335"/>
      <c r="BD90" s="335"/>
      <c r="BE90" s="335"/>
      <c r="BF90" s="335"/>
      <c r="BG90" s="164"/>
      <c r="BH90" s="210">
        <f t="shared" si="15"/>
        <v>36</v>
      </c>
      <c r="BI90" s="210">
        <f t="shared" si="5"/>
        <v>39.6</v>
      </c>
      <c r="BJ90" s="167">
        <v>1</v>
      </c>
      <c r="BK90" s="168"/>
      <c r="BL90" s="167"/>
      <c r="BM90" s="172"/>
    </row>
    <row r="91" spans="1:65" s="3" customFormat="1" ht="24.75" customHeight="1">
      <c r="A91" s="51"/>
      <c r="B91" s="51"/>
      <c r="C91" s="51"/>
      <c r="D91" s="423" t="s">
        <v>234</v>
      </c>
      <c r="E91" s="424"/>
      <c r="F91" s="425"/>
      <c r="G91" s="575" t="s">
        <v>332</v>
      </c>
      <c r="H91" s="576"/>
      <c r="I91" s="576"/>
      <c r="J91" s="576"/>
      <c r="K91" s="576"/>
      <c r="L91" s="576"/>
      <c r="M91" s="576"/>
      <c r="N91" s="576"/>
      <c r="O91" s="576"/>
      <c r="P91" s="576"/>
      <c r="Q91" s="576"/>
      <c r="R91" s="576"/>
      <c r="S91" s="576"/>
      <c r="T91" s="577"/>
      <c r="U91" s="431"/>
      <c r="V91" s="293"/>
      <c r="W91" s="293">
        <v>6</v>
      </c>
      <c r="X91" s="329"/>
      <c r="Y91" s="431"/>
      <c r="Z91" s="293"/>
      <c r="AA91" s="293"/>
      <c r="AB91" s="329"/>
      <c r="AC91" s="548">
        <v>2.5</v>
      </c>
      <c r="AD91" s="549"/>
      <c r="AE91" s="293">
        <f t="shared" si="12"/>
        <v>75</v>
      </c>
      <c r="AF91" s="329"/>
      <c r="AG91" s="431">
        <f t="shared" si="13"/>
        <v>45</v>
      </c>
      <c r="AH91" s="329"/>
      <c r="AI91" s="431">
        <v>18</v>
      </c>
      <c r="AJ91" s="293"/>
      <c r="AK91" s="293">
        <v>27</v>
      </c>
      <c r="AL91" s="293"/>
      <c r="AM91" s="293"/>
      <c r="AN91" s="441"/>
      <c r="AO91" s="330">
        <f t="shared" si="14"/>
        <v>30</v>
      </c>
      <c r="AP91" s="441"/>
      <c r="AQ91" s="431"/>
      <c r="AR91" s="293"/>
      <c r="AS91" s="293"/>
      <c r="AT91" s="441"/>
      <c r="AU91" s="431"/>
      <c r="AV91" s="293"/>
      <c r="AW91" s="554"/>
      <c r="AX91" s="555"/>
      <c r="AY91" s="431"/>
      <c r="AZ91" s="293"/>
      <c r="BA91" s="554">
        <v>5</v>
      </c>
      <c r="BB91" s="555"/>
      <c r="BC91" s="335"/>
      <c r="BD91" s="335"/>
      <c r="BE91" s="335"/>
      <c r="BF91" s="335"/>
      <c r="BG91" s="164"/>
      <c r="BH91" s="210">
        <f t="shared" si="15"/>
        <v>45</v>
      </c>
      <c r="BI91" s="210">
        <f t="shared" si="5"/>
        <v>49.5</v>
      </c>
      <c r="BJ91" s="167"/>
      <c r="BK91" s="169"/>
      <c r="BL91" s="167"/>
      <c r="BM91" s="172"/>
    </row>
    <row r="92" spans="1:65" s="3" customFormat="1" ht="20.25" customHeight="1">
      <c r="A92" s="51"/>
      <c r="B92" s="51"/>
      <c r="C92" s="51"/>
      <c r="D92" s="423" t="s">
        <v>235</v>
      </c>
      <c r="E92" s="424"/>
      <c r="F92" s="425"/>
      <c r="G92" s="575" t="s">
        <v>340</v>
      </c>
      <c r="H92" s="576"/>
      <c r="I92" s="576"/>
      <c r="J92" s="576"/>
      <c r="K92" s="576"/>
      <c r="L92" s="576"/>
      <c r="M92" s="576"/>
      <c r="N92" s="576"/>
      <c r="O92" s="576"/>
      <c r="P92" s="576"/>
      <c r="Q92" s="576"/>
      <c r="R92" s="576"/>
      <c r="S92" s="576"/>
      <c r="T92" s="577"/>
      <c r="U92" s="431"/>
      <c r="V92" s="293"/>
      <c r="W92" s="293">
        <v>6</v>
      </c>
      <c r="X92" s="329"/>
      <c r="Y92" s="431"/>
      <c r="Z92" s="293"/>
      <c r="AA92" s="293"/>
      <c r="AB92" s="329"/>
      <c r="AC92" s="548">
        <v>2.5</v>
      </c>
      <c r="AD92" s="549"/>
      <c r="AE92" s="293">
        <f t="shared" si="12"/>
        <v>75</v>
      </c>
      <c r="AF92" s="329"/>
      <c r="AG92" s="431">
        <f t="shared" si="13"/>
        <v>45</v>
      </c>
      <c r="AH92" s="329"/>
      <c r="AI92" s="431">
        <v>36</v>
      </c>
      <c r="AJ92" s="293"/>
      <c r="AK92" s="293">
        <v>9</v>
      </c>
      <c r="AL92" s="293"/>
      <c r="AM92" s="293"/>
      <c r="AN92" s="441"/>
      <c r="AO92" s="330">
        <f t="shared" si="14"/>
        <v>30</v>
      </c>
      <c r="AP92" s="441"/>
      <c r="AQ92" s="431"/>
      <c r="AR92" s="293"/>
      <c r="AS92" s="293"/>
      <c r="AT92" s="441"/>
      <c r="AU92" s="431"/>
      <c r="AV92" s="293"/>
      <c r="AW92" s="293"/>
      <c r="AX92" s="441"/>
      <c r="AY92" s="431"/>
      <c r="AZ92" s="293"/>
      <c r="BA92" s="293">
        <v>5</v>
      </c>
      <c r="BB92" s="441"/>
      <c r="BC92" s="335"/>
      <c r="BD92" s="335"/>
      <c r="BE92" s="335"/>
      <c r="BF92" s="335"/>
      <c r="BG92" s="164"/>
      <c r="BH92" s="210">
        <f t="shared" si="15"/>
        <v>45</v>
      </c>
      <c r="BI92" s="210">
        <f t="shared" si="5"/>
        <v>49.5</v>
      </c>
      <c r="BJ92" s="167"/>
      <c r="BK92" s="168"/>
      <c r="BL92" s="167"/>
      <c r="BM92" s="172"/>
    </row>
    <row r="93" spans="1:65" s="3" customFormat="1" ht="21" customHeight="1" thickBot="1">
      <c r="A93" s="51"/>
      <c r="B93" s="51"/>
      <c r="C93" s="51"/>
      <c r="D93" s="442" t="s">
        <v>236</v>
      </c>
      <c r="E93" s="443"/>
      <c r="F93" s="444"/>
      <c r="G93" s="445" t="s">
        <v>333</v>
      </c>
      <c r="H93" s="446"/>
      <c r="I93" s="446"/>
      <c r="J93" s="446"/>
      <c r="K93" s="446"/>
      <c r="L93" s="446"/>
      <c r="M93" s="446"/>
      <c r="N93" s="446"/>
      <c r="O93" s="446"/>
      <c r="P93" s="446"/>
      <c r="Q93" s="446"/>
      <c r="R93" s="446"/>
      <c r="S93" s="446"/>
      <c r="T93" s="447"/>
      <c r="U93" s="309">
        <v>5</v>
      </c>
      <c r="V93" s="310"/>
      <c r="W93" s="309"/>
      <c r="X93" s="310"/>
      <c r="Y93" s="309"/>
      <c r="Z93" s="310"/>
      <c r="AA93" s="310"/>
      <c r="AB93" s="311"/>
      <c r="AC93" s="537">
        <v>5</v>
      </c>
      <c r="AD93" s="538"/>
      <c r="AE93" s="310">
        <f t="shared" si="12"/>
        <v>150</v>
      </c>
      <c r="AF93" s="311"/>
      <c r="AG93" s="309">
        <f t="shared" si="13"/>
        <v>72</v>
      </c>
      <c r="AH93" s="311"/>
      <c r="AI93" s="309">
        <v>36</v>
      </c>
      <c r="AJ93" s="310"/>
      <c r="AK93" s="310">
        <v>18</v>
      </c>
      <c r="AL93" s="310"/>
      <c r="AM93" s="448">
        <v>18</v>
      </c>
      <c r="AN93" s="440"/>
      <c r="AO93" s="407">
        <f t="shared" si="14"/>
        <v>78</v>
      </c>
      <c r="AP93" s="403"/>
      <c r="AQ93" s="439"/>
      <c r="AR93" s="448"/>
      <c r="AS93" s="310"/>
      <c r="AT93" s="403"/>
      <c r="AU93" s="309"/>
      <c r="AV93" s="310"/>
      <c r="AW93" s="310"/>
      <c r="AX93" s="403"/>
      <c r="AY93" s="309">
        <v>4</v>
      </c>
      <c r="AZ93" s="310"/>
      <c r="BA93" s="310"/>
      <c r="BB93" s="403"/>
      <c r="BC93" s="335"/>
      <c r="BD93" s="335"/>
      <c r="BE93" s="335"/>
      <c r="BF93" s="335"/>
      <c r="BG93" s="164"/>
      <c r="BH93" s="210">
        <f t="shared" si="15"/>
        <v>72</v>
      </c>
      <c r="BI93" s="210">
        <f t="shared" si="5"/>
        <v>79.2</v>
      </c>
      <c r="BJ93" s="167">
        <v>1</v>
      </c>
      <c r="BK93" s="168"/>
      <c r="BL93" s="167"/>
      <c r="BM93" s="172"/>
    </row>
    <row r="94" spans="1:65" s="3" customFormat="1" ht="21" customHeight="1" thickBot="1">
      <c r="A94" s="51"/>
      <c r="B94" s="51"/>
      <c r="C94" s="51"/>
      <c r="D94" s="292" t="s">
        <v>334</v>
      </c>
      <c r="E94" s="292"/>
      <c r="F94" s="292"/>
      <c r="G94" s="573" t="s">
        <v>335</v>
      </c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4"/>
      <c r="U94" s="297">
        <v>8</v>
      </c>
      <c r="V94" s="298"/>
      <c r="W94" s="296"/>
      <c r="X94" s="295"/>
      <c r="Y94" s="297"/>
      <c r="Z94" s="298"/>
      <c r="AA94" s="296"/>
      <c r="AB94" s="295"/>
      <c r="AC94" s="327">
        <v>4</v>
      </c>
      <c r="AD94" s="328"/>
      <c r="AE94" s="296">
        <f>AC94*30</f>
        <v>120</v>
      </c>
      <c r="AF94" s="295"/>
      <c r="AG94" s="297">
        <v>36</v>
      </c>
      <c r="AH94" s="295"/>
      <c r="AI94" s="297">
        <v>18</v>
      </c>
      <c r="AJ94" s="298"/>
      <c r="AK94" s="296"/>
      <c r="AL94" s="298"/>
      <c r="AM94" s="329"/>
      <c r="AN94" s="330"/>
      <c r="AO94" s="294">
        <v>66</v>
      </c>
      <c r="AP94" s="295"/>
      <c r="AQ94" s="293"/>
      <c r="AR94" s="293"/>
      <c r="AS94" s="296"/>
      <c r="AT94" s="295"/>
      <c r="AU94" s="297"/>
      <c r="AV94" s="298"/>
      <c r="AW94" s="296"/>
      <c r="AX94" s="295"/>
      <c r="AY94" s="297">
        <v>3</v>
      </c>
      <c r="AZ94" s="298"/>
      <c r="BA94" s="249"/>
      <c r="BB94" s="255"/>
      <c r="BC94" s="164"/>
      <c r="BD94" s="164"/>
      <c r="BE94" s="164"/>
      <c r="BF94" s="164"/>
      <c r="BG94" s="164"/>
      <c r="BH94" s="210"/>
      <c r="BI94" s="210"/>
      <c r="BJ94" s="167"/>
      <c r="BK94" s="168"/>
      <c r="BL94" s="167"/>
      <c r="BM94" s="172"/>
    </row>
    <row r="95" spans="1:65" s="3" customFormat="1" ht="21" thickBot="1">
      <c r="A95" s="51"/>
      <c r="B95" s="51"/>
      <c r="C95" s="51"/>
      <c r="D95" s="529" t="s">
        <v>128</v>
      </c>
      <c r="E95" s="530"/>
      <c r="F95" s="530"/>
      <c r="G95" s="530"/>
      <c r="H95" s="530"/>
      <c r="I95" s="530"/>
      <c r="J95" s="530"/>
      <c r="K95" s="530"/>
      <c r="L95" s="530"/>
      <c r="M95" s="530"/>
      <c r="N95" s="530"/>
      <c r="O95" s="530"/>
      <c r="P95" s="530"/>
      <c r="Q95" s="530"/>
      <c r="R95" s="530"/>
      <c r="S95" s="530"/>
      <c r="T95" s="572"/>
      <c r="U95" s="297">
        <v>8</v>
      </c>
      <c r="V95" s="298"/>
      <c r="W95" s="296">
        <v>3</v>
      </c>
      <c r="X95" s="295"/>
      <c r="Y95" s="297">
        <v>1</v>
      </c>
      <c r="Z95" s="298"/>
      <c r="AA95" s="296"/>
      <c r="AB95" s="295"/>
      <c r="AC95" s="570">
        <v>52.5</v>
      </c>
      <c r="AD95" s="571"/>
      <c r="AE95" s="570">
        <v>1635</v>
      </c>
      <c r="AF95" s="571"/>
      <c r="AG95" s="570">
        <f aca="true" t="shared" si="16" ref="AG95:AO95">SUM(AG84:AH94)</f>
        <v>684</v>
      </c>
      <c r="AH95" s="571"/>
      <c r="AI95" s="570">
        <v>396</v>
      </c>
      <c r="AJ95" s="571"/>
      <c r="AK95" s="570">
        <f t="shared" si="16"/>
        <v>153</v>
      </c>
      <c r="AL95" s="571"/>
      <c r="AM95" s="570">
        <f t="shared" si="16"/>
        <v>117</v>
      </c>
      <c r="AN95" s="571"/>
      <c r="AO95" s="570">
        <f t="shared" si="16"/>
        <v>813</v>
      </c>
      <c r="AP95" s="571"/>
      <c r="AQ95" s="570"/>
      <c r="AR95" s="571"/>
      <c r="AS95" s="570"/>
      <c r="AT95" s="571"/>
      <c r="AU95" s="570">
        <f>SUM(AU84:AV93)</f>
        <v>3</v>
      </c>
      <c r="AV95" s="571"/>
      <c r="AW95" s="570">
        <f>SUM(AW84:AX93)</f>
        <v>10</v>
      </c>
      <c r="AX95" s="571"/>
      <c r="AY95" s="570">
        <v>15</v>
      </c>
      <c r="AZ95" s="571"/>
      <c r="BA95" s="520">
        <f>SUM(BA84:BB93)</f>
        <v>16</v>
      </c>
      <c r="BB95" s="524"/>
      <c r="BC95" s="404"/>
      <c r="BD95" s="404"/>
      <c r="BE95" s="404"/>
      <c r="BF95" s="404"/>
      <c r="BG95" s="164"/>
      <c r="BH95" s="210"/>
      <c r="BI95" s="210"/>
      <c r="BJ95" s="167"/>
      <c r="BK95" s="168"/>
      <c r="BL95" s="167"/>
      <c r="BM95" s="172"/>
    </row>
    <row r="96" spans="1:65" s="3" customFormat="1" ht="24" customHeight="1" thickBot="1">
      <c r="A96" s="51"/>
      <c r="B96" s="51"/>
      <c r="C96" s="51"/>
      <c r="D96" s="317" t="s">
        <v>133</v>
      </c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318"/>
      <c r="AJ96" s="318"/>
      <c r="AK96" s="318"/>
      <c r="AL96" s="318"/>
      <c r="AM96" s="318"/>
      <c r="AN96" s="318"/>
      <c r="AO96" s="318"/>
      <c r="AP96" s="318"/>
      <c r="AQ96" s="318"/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9"/>
      <c r="BC96" s="261"/>
      <c r="BD96" s="261"/>
      <c r="BE96" s="261"/>
      <c r="BF96" s="261"/>
      <c r="BG96" s="184"/>
      <c r="BH96" s="210"/>
      <c r="BI96" s="210"/>
      <c r="BJ96" s="169" t="s">
        <v>177</v>
      </c>
      <c r="BK96" s="169" t="s">
        <v>146</v>
      </c>
      <c r="BL96" s="169" t="s">
        <v>147</v>
      </c>
      <c r="BM96" s="172"/>
    </row>
    <row r="97" spans="1:65" s="3" customFormat="1" ht="43.5" customHeight="1">
      <c r="A97" s="51"/>
      <c r="B97" s="51"/>
      <c r="C97" s="51"/>
      <c r="D97" s="597" t="s">
        <v>192</v>
      </c>
      <c r="E97" s="598"/>
      <c r="F97" s="599"/>
      <c r="G97" s="455" t="s">
        <v>321</v>
      </c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457"/>
      <c r="U97" s="563"/>
      <c r="V97" s="564"/>
      <c r="W97" s="452">
        <v>3.4</v>
      </c>
      <c r="X97" s="459"/>
      <c r="Y97" s="569"/>
      <c r="Z97" s="565"/>
      <c r="AA97" s="565"/>
      <c r="AB97" s="566"/>
      <c r="AC97" s="567">
        <v>8.5</v>
      </c>
      <c r="AD97" s="568"/>
      <c r="AE97" s="491">
        <f aca="true" t="shared" si="17" ref="AE97:AE103">AC97*30</f>
        <v>255</v>
      </c>
      <c r="AF97" s="531"/>
      <c r="AG97" s="490">
        <f aca="true" t="shared" si="18" ref="AG97:AG103">AI97+AM97+AK97</f>
        <v>144</v>
      </c>
      <c r="AH97" s="561"/>
      <c r="AI97" s="490">
        <v>54</v>
      </c>
      <c r="AJ97" s="491"/>
      <c r="AK97" s="491">
        <v>90</v>
      </c>
      <c r="AL97" s="491"/>
      <c r="AM97" s="491"/>
      <c r="AN97" s="531"/>
      <c r="AO97" s="532">
        <f aca="true" t="shared" si="19" ref="AO97:AO103">AE97-AG97</f>
        <v>111</v>
      </c>
      <c r="AP97" s="561"/>
      <c r="AQ97" s="490"/>
      <c r="AR97" s="491"/>
      <c r="AS97" s="491"/>
      <c r="AT97" s="531"/>
      <c r="AU97" s="490">
        <v>3</v>
      </c>
      <c r="AV97" s="491"/>
      <c r="AW97" s="491">
        <v>5</v>
      </c>
      <c r="AX97" s="531"/>
      <c r="AY97" s="490"/>
      <c r="AZ97" s="491"/>
      <c r="BA97" s="601"/>
      <c r="BB97" s="602"/>
      <c r="BC97" s="562"/>
      <c r="BD97" s="562"/>
      <c r="BE97" s="562"/>
      <c r="BF97" s="562"/>
      <c r="BG97" s="164"/>
      <c r="BH97" s="210">
        <f>(AE97-BJ97*30-BK97*45-BL97*30)*0.6</f>
        <v>153</v>
      </c>
      <c r="BI97" s="210">
        <f t="shared" si="5"/>
        <v>168.3</v>
      </c>
      <c r="BJ97" s="167"/>
      <c r="BK97" s="169"/>
      <c r="BL97" s="167"/>
      <c r="BM97" s="172"/>
    </row>
    <row r="98" spans="1:65" s="3" customFormat="1" ht="56.25" customHeight="1">
      <c r="A98" s="51"/>
      <c r="B98" s="51"/>
      <c r="C98" s="51"/>
      <c r="D98" s="461" t="s">
        <v>193</v>
      </c>
      <c r="E98" s="462"/>
      <c r="F98" s="463"/>
      <c r="G98" s="551" t="s">
        <v>322</v>
      </c>
      <c r="H98" s="552"/>
      <c r="I98" s="552"/>
      <c r="J98" s="552"/>
      <c r="K98" s="552"/>
      <c r="L98" s="552"/>
      <c r="M98" s="552"/>
      <c r="N98" s="552"/>
      <c r="O98" s="552"/>
      <c r="P98" s="552"/>
      <c r="Q98" s="552"/>
      <c r="R98" s="552"/>
      <c r="S98" s="552"/>
      <c r="T98" s="553"/>
      <c r="U98" s="330"/>
      <c r="V98" s="293"/>
      <c r="W98" s="293">
        <v>8</v>
      </c>
      <c r="X98" s="441"/>
      <c r="Y98" s="550"/>
      <c r="Z98" s="546"/>
      <c r="AA98" s="546"/>
      <c r="AB98" s="547"/>
      <c r="AC98" s="548">
        <v>4</v>
      </c>
      <c r="AD98" s="549"/>
      <c r="AE98" s="293">
        <f t="shared" si="17"/>
        <v>120</v>
      </c>
      <c r="AF98" s="441"/>
      <c r="AG98" s="431">
        <f t="shared" si="18"/>
        <v>54</v>
      </c>
      <c r="AH98" s="329"/>
      <c r="AI98" s="431">
        <v>36</v>
      </c>
      <c r="AJ98" s="293"/>
      <c r="AK98" s="293"/>
      <c r="AL98" s="293"/>
      <c r="AM98" s="293">
        <v>18</v>
      </c>
      <c r="AN98" s="441"/>
      <c r="AO98" s="330">
        <f t="shared" si="19"/>
        <v>66</v>
      </c>
      <c r="AP98" s="329"/>
      <c r="AQ98" s="431"/>
      <c r="AR98" s="293"/>
      <c r="AS98" s="293"/>
      <c r="AT98" s="441"/>
      <c r="AU98" s="431"/>
      <c r="AV98" s="293"/>
      <c r="AW98" s="293"/>
      <c r="AX98" s="441"/>
      <c r="AY98" s="431"/>
      <c r="AZ98" s="293"/>
      <c r="BA98" s="554">
        <v>6</v>
      </c>
      <c r="BB98" s="555"/>
      <c r="BC98" s="335"/>
      <c r="BD98" s="335"/>
      <c r="BE98" s="335"/>
      <c r="BF98" s="335"/>
      <c r="BG98" s="164"/>
      <c r="BH98" s="210">
        <f aca="true" t="shared" si="20" ref="BH98:BH103">(AE98-BJ98*30-BK98*45-BL98*30)*0.6</f>
        <v>72</v>
      </c>
      <c r="BI98" s="210">
        <f t="shared" si="5"/>
        <v>79.2</v>
      </c>
      <c r="BJ98" s="167"/>
      <c r="BK98" s="169"/>
      <c r="BL98" s="167"/>
      <c r="BM98" s="172"/>
    </row>
    <row r="99" spans="1:65" s="3" customFormat="1" ht="48" customHeight="1">
      <c r="A99" s="51"/>
      <c r="B99" s="51"/>
      <c r="C99" s="51"/>
      <c r="D99" s="461" t="s">
        <v>194</v>
      </c>
      <c r="E99" s="462"/>
      <c r="F99" s="463"/>
      <c r="G99" s="556" t="s">
        <v>341</v>
      </c>
      <c r="H99" s="557"/>
      <c r="I99" s="557"/>
      <c r="J99" s="557"/>
      <c r="K99" s="557"/>
      <c r="L99" s="557"/>
      <c r="M99" s="557"/>
      <c r="N99" s="557"/>
      <c r="O99" s="557"/>
      <c r="P99" s="557"/>
      <c r="Q99" s="557"/>
      <c r="R99" s="557"/>
      <c r="S99" s="557"/>
      <c r="T99" s="558"/>
      <c r="U99" s="330"/>
      <c r="V99" s="293"/>
      <c r="W99" s="293"/>
      <c r="X99" s="441"/>
      <c r="Y99" s="550"/>
      <c r="Z99" s="546"/>
      <c r="AA99" s="546"/>
      <c r="AB99" s="547"/>
      <c r="AC99" s="548">
        <v>3</v>
      </c>
      <c r="AD99" s="549"/>
      <c r="AE99" s="293">
        <f t="shared" si="17"/>
        <v>90</v>
      </c>
      <c r="AF99" s="441"/>
      <c r="AG99" s="431"/>
      <c r="AH99" s="329"/>
      <c r="AI99" s="431"/>
      <c r="AJ99" s="293"/>
      <c r="AK99" s="293"/>
      <c r="AL99" s="293"/>
      <c r="AM99" s="293"/>
      <c r="AN99" s="441"/>
      <c r="AO99" s="330"/>
      <c r="AP99" s="329"/>
      <c r="AQ99" s="431"/>
      <c r="AR99" s="293"/>
      <c r="AS99" s="293"/>
      <c r="AT99" s="441"/>
      <c r="AU99" s="431"/>
      <c r="AV99" s="293"/>
      <c r="AW99" s="293"/>
      <c r="AX99" s="441"/>
      <c r="AY99" s="431"/>
      <c r="AZ99" s="293"/>
      <c r="BA99" s="559"/>
      <c r="BB99" s="560"/>
      <c r="BC99" s="335"/>
      <c r="BD99" s="335"/>
      <c r="BE99" s="335"/>
      <c r="BF99" s="335"/>
      <c r="BG99" s="164"/>
      <c r="BH99" s="210">
        <f t="shared" si="20"/>
        <v>54</v>
      </c>
      <c r="BI99" s="210">
        <f t="shared" si="5"/>
        <v>59.400000000000006</v>
      </c>
      <c r="BJ99" s="167"/>
      <c r="BK99" s="169"/>
      <c r="BL99" s="167"/>
      <c r="BM99" s="172"/>
    </row>
    <row r="100" spans="1:65" s="3" customFormat="1" ht="67.5" customHeight="1">
      <c r="A100" s="51"/>
      <c r="B100" s="51"/>
      <c r="C100" s="51"/>
      <c r="D100" s="461" t="s">
        <v>195</v>
      </c>
      <c r="E100" s="462"/>
      <c r="F100" s="463"/>
      <c r="G100" s="556" t="s">
        <v>342</v>
      </c>
      <c r="H100" s="557"/>
      <c r="I100" s="557"/>
      <c r="J100" s="557"/>
      <c r="K100" s="557"/>
      <c r="L100" s="557"/>
      <c r="M100" s="557"/>
      <c r="N100" s="557"/>
      <c r="O100" s="557"/>
      <c r="P100" s="557"/>
      <c r="Q100" s="557"/>
      <c r="R100" s="557"/>
      <c r="S100" s="557"/>
      <c r="T100" s="558"/>
      <c r="U100" s="330"/>
      <c r="V100" s="293"/>
      <c r="W100" s="293"/>
      <c r="X100" s="441"/>
      <c r="Y100" s="431"/>
      <c r="Z100" s="293"/>
      <c r="AA100" s="293"/>
      <c r="AB100" s="441"/>
      <c r="AC100" s="548">
        <v>5</v>
      </c>
      <c r="AD100" s="549"/>
      <c r="AE100" s="293">
        <f t="shared" si="17"/>
        <v>150</v>
      </c>
      <c r="AF100" s="441"/>
      <c r="AG100" s="431"/>
      <c r="AH100" s="329"/>
      <c r="AI100" s="431"/>
      <c r="AJ100" s="293"/>
      <c r="AK100" s="293"/>
      <c r="AL100" s="293"/>
      <c r="AM100" s="293"/>
      <c r="AN100" s="441"/>
      <c r="AO100" s="330"/>
      <c r="AP100" s="329"/>
      <c r="AQ100" s="431"/>
      <c r="AR100" s="293"/>
      <c r="AS100" s="293"/>
      <c r="AT100" s="441"/>
      <c r="AU100" s="431"/>
      <c r="AV100" s="293"/>
      <c r="AW100" s="293"/>
      <c r="AX100" s="441"/>
      <c r="AY100" s="431"/>
      <c r="AZ100" s="293"/>
      <c r="BA100" s="293"/>
      <c r="BB100" s="441"/>
      <c r="BC100" s="335"/>
      <c r="BD100" s="335"/>
      <c r="BE100" s="335"/>
      <c r="BF100" s="335"/>
      <c r="BG100" s="164"/>
      <c r="BH100" s="210">
        <f t="shared" si="20"/>
        <v>72</v>
      </c>
      <c r="BI100" s="210">
        <f t="shared" si="5"/>
        <v>79.2</v>
      </c>
      <c r="BJ100" s="167">
        <v>1</v>
      </c>
      <c r="BK100" s="168"/>
      <c r="BL100" s="167"/>
      <c r="BM100" s="172"/>
    </row>
    <row r="101" spans="1:65" s="3" customFormat="1" ht="46.5" customHeight="1">
      <c r="A101" s="51"/>
      <c r="B101" s="51"/>
      <c r="C101" s="51"/>
      <c r="D101" s="461" t="s">
        <v>196</v>
      </c>
      <c r="E101" s="462"/>
      <c r="F101" s="463"/>
      <c r="G101" s="551" t="s">
        <v>323</v>
      </c>
      <c r="H101" s="552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3"/>
      <c r="U101" s="330"/>
      <c r="V101" s="293"/>
      <c r="W101" s="293">
        <v>4</v>
      </c>
      <c r="X101" s="441"/>
      <c r="Y101" s="550"/>
      <c r="Z101" s="546"/>
      <c r="AA101" s="546"/>
      <c r="AB101" s="547"/>
      <c r="AC101" s="548">
        <v>3</v>
      </c>
      <c r="AD101" s="549"/>
      <c r="AE101" s="293">
        <f t="shared" si="17"/>
        <v>90</v>
      </c>
      <c r="AF101" s="441"/>
      <c r="AG101" s="431">
        <v>36</v>
      </c>
      <c r="AH101" s="329"/>
      <c r="AI101" s="431">
        <v>18</v>
      </c>
      <c r="AJ101" s="293"/>
      <c r="AK101" s="293"/>
      <c r="AL101" s="293"/>
      <c r="AM101" s="293">
        <v>18</v>
      </c>
      <c r="AN101" s="441"/>
      <c r="AO101" s="330">
        <f t="shared" si="19"/>
        <v>54</v>
      </c>
      <c r="AP101" s="329"/>
      <c r="AQ101" s="431"/>
      <c r="AR101" s="293"/>
      <c r="AS101" s="293"/>
      <c r="AT101" s="441"/>
      <c r="AU101" s="431"/>
      <c r="AV101" s="293"/>
      <c r="AW101" s="293">
        <v>2</v>
      </c>
      <c r="AX101" s="441"/>
      <c r="AY101" s="431"/>
      <c r="AZ101" s="293"/>
      <c r="BA101" s="554"/>
      <c r="BB101" s="555"/>
      <c r="BC101" s="335"/>
      <c r="BD101" s="335"/>
      <c r="BE101" s="335"/>
      <c r="BF101" s="335"/>
      <c r="BG101" s="164"/>
      <c r="BH101" s="210">
        <f t="shared" si="20"/>
        <v>54</v>
      </c>
      <c r="BI101" s="210">
        <f t="shared" si="5"/>
        <v>59.400000000000006</v>
      </c>
      <c r="BJ101" s="167"/>
      <c r="BK101" s="169"/>
      <c r="BL101" s="167"/>
      <c r="BM101" s="172"/>
    </row>
    <row r="102" spans="1:68" s="3" customFormat="1" ht="45" customHeight="1">
      <c r="A102" s="51"/>
      <c r="B102" s="51"/>
      <c r="C102" s="51"/>
      <c r="D102" s="461" t="s">
        <v>197</v>
      </c>
      <c r="E102" s="462"/>
      <c r="F102" s="463"/>
      <c r="G102" s="551" t="s">
        <v>324</v>
      </c>
      <c r="H102" s="552"/>
      <c r="I102" s="552"/>
      <c r="J102" s="552"/>
      <c r="K102" s="552"/>
      <c r="L102" s="552"/>
      <c r="M102" s="552"/>
      <c r="N102" s="552"/>
      <c r="O102" s="552"/>
      <c r="P102" s="552"/>
      <c r="Q102" s="552"/>
      <c r="R102" s="552"/>
      <c r="S102" s="552"/>
      <c r="T102" s="553"/>
      <c r="U102" s="330"/>
      <c r="V102" s="293"/>
      <c r="W102" s="293">
        <v>4.6</v>
      </c>
      <c r="X102" s="441"/>
      <c r="Y102" s="550"/>
      <c r="Z102" s="546"/>
      <c r="AA102" s="546"/>
      <c r="AB102" s="547"/>
      <c r="AC102" s="548">
        <v>5.5</v>
      </c>
      <c r="AD102" s="549"/>
      <c r="AE102" s="293">
        <v>165</v>
      </c>
      <c r="AF102" s="441"/>
      <c r="AG102" s="431">
        <v>90</v>
      </c>
      <c r="AH102" s="329"/>
      <c r="AI102" s="431">
        <v>36</v>
      </c>
      <c r="AJ102" s="293"/>
      <c r="AK102" s="293">
        <v>54</v>
      </c>
      <c r="AL102" s="293"/>
      <c r="AM102" s="293"/>
      <c r="AN102" s="441"/>
      <c r="AO102" s="330">
        <f t="shared" si="19"/>
        <v>75</v>
      </c>
      <c r="AP102" s="329"/>
      <c r="AQ102" s="431"/>
      <c r="AR102" s="293"/>
      <c r="AS102" s="293"/>
      <c r="AT102" s="441"/>
      <c r="AU102" s="431"/>
      <c r="AV102" s="293"/>
      <c r="AW102" s="293">
        <v>2</v>
      </c>
      <c r="AX102" s="441"/>
      <c r="AY102" s="431">
        <v>3</v>
      </c>
      <c r="AZ102" s="293"/>
      <c r="BA102" s="554"/>
      <c r="BB102" s="555"/>
      <c r="BC102" s="335"/>
      <c r="BD102" s="335"/>
      <c r="BE102" s="335"/>
      <c r="BF102" s="335"/>
      <c r="BG102" s="164"/>
      <c r="BH102" s="210">
        <f t="shared" si="20"/>
        <v>99</v>
      </c>
      <c r="BI102" s="210">
        <f t="shared" si="5"/>
        <v>108.9</v>
      </c>
      <c r="BJ102" s="167"/>
      <c r="BK102" s="169"/>
      <c r="BL102" s="167"/>
      <c r="BM102" s="172"/>
      <c r="BP102" s="3" t="s">
        <v>306</v>
      </c>
    </row>
    <row r="103" spans="1:65" s="3" customFormat="1" ht="44.25" customHeight="1" thickBot="1">
      <c r="A103" s="51"/>
      <c r="B103" s="51"/>
      <c r="C103" s="51"/>
      <c r="D103" s="539" t="s">
        <v>198</v>
      </c>
      <c r="E103" s="540"/>
      <c r="F103" s="541"/>
      <c r="G103" s="542" t="s">
        <v>325</v>
      </c>
      <c r="H103" s="543"/>
      <c r="I103" s="543"/>
      <c r="J103" s="543"/>
      <c r="K103" s="543"/>
      <c r="L103" s="543"/>
      <c r="M103" s="543"/>
      <c r="N103" s="543"/>
      <c r="O103" s="543"/>
      <c r="P103" s="543"/>
      <c r="Q103" s="543"/>
      <c r="R103" s="543"/>
      <c r="S103" s="543"/>
      <c r="T103" s="544"/>
      <c r="U103" s="545"/>
      <c r="V103" s="533"/>
      <c r="W103" s="533">
        <v>3</v>
      </c>
      <c r="X103" s="534"/>
      <c r="Y103" s="535"/>
      <c r="Z103" s="533"/>
      <c r="AA103" s="533"/>
      <c r="AB103" s="534"/>
      <c r="AC103" s="535">
        <v>3</v>
      </c>
      <c r="AD103" s="533"/>
      <c r="AE103" s="533">
        <f t="shared" si="17"/>
        <v>90</v>
      </c>
      <c r="AF103" s="534"/>
      <c r="AG103" s="535">
        <f t="shared" si="18"/>
        <v>54</v>
      </c>
      <c r="AH103" s="536"/>
      <c r="AI103" s="537">
        <v>36</v>
      </c>
      <c r="AJ103" s="538"/>
      <c r="AK103" s="310">
        <v>18</v>
      </c>
      <c r="AL103" s="310"/>
      <c r="AM103" s="310"/>
      <c r="AN103" s="403"/>
      <c r="AO103" s="427">
        <f t="shared" si="19"/>
        <v>36</v>
      </c>
      <c r="AP103" s="428"/>
      <c r="AQ103" s="439"/>
      <c r="AR103" s="448"/>
      <c r="AS103" s="448"/>
      <c r="AT103" s="440"/>
      <c r="AU103" s="439">
        <v>3</v>
      </c>
      <c r="AV103" s="448"/>
      <c r="AW103" s="448"/>
      <c r="AX103" s="440"/>
      <c r="AY103" s="439"/>
      <c r="AZ103" s="448"/>
      <c r="BA103" s="448"/>
      <c r="BB103" s="440"/>
      <c r="BC103" s="335"/>
      <c r="BD103" s="335"/>
      <c r="BE103" s="335"/>
      <c r="BF103" s="335"/>
      <c r="BG103" s="164"/>
      <c r="BH103" s="210">
        <f t="shared" si="20"/>
        <v>54</v>
      </c>
      <c r="BI103" s="210">
        <f t="shared" si="5"/>
        <v>59.400000000000006</v>
      </c>
      <c r="BJ103" s="167"/>
      <c r="BK103" s="168"/>
      <c r="BL103" s="167"/>
      <c r="BM103" s="172"/>
    </row>
    <row r="104" spans="1:65" s="3" customFormat="1" ht="21" thickBot="1">
      <c r="A104" s="51"/>
      <c r="B104" s="51"/>
      <c r="C104" s="51"/>
      <c r="D104" s="526" t="s">
        <v>128</v>
      </c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  <c r="O104" s="527"/>
      <c r="P104" s="527"/>
      <c r="Q104" s="527"/>
      <c r="R104" s="527"/>
      <c r="S104" s="527"/>
      <c r="T104" s="528"/>
      <c r="U104" s="297"/>
      <c r="V104" s="298"/>
      <c r="W104" s="296">
        <v>7</v>
      </c>
      <c r="X104" s="295"/>
      <c r="Y104" s="297"/>
      <c r="Z104" s="298"/>
      <c r="AA104" s="296"/>
      <c r="AB104" s="295"/>
      <c r="AC104" s="297">
        <f>SUM(AC97:AD103)</f>
        <v>32</v>
      </c>
      <c r="AD104" s="295"/>
      <c r="AE104" s="297">
        <f>SUM(AE97:AF103)</f>
        <v>960</v>
      </c>
      <c r="AF104" s="295"/>
      <c r="AG104" s="297">
        <f>SUM(AG97:AH103)</f>
        <v>378</v>
      </c>
      <c r="AH104" s="295"/>
      <c r="AI104" s="297">
        <f>SUM(AI97:AJ103)</f>
        <v>180</v>
      </c>
      <c r="AJ104" s="295"/>
      <c r="AK104" s="297">
        <f>SUM(AK97:AL103)</f>
        <v>162</v>
      </c>
      <c r="AL104" s="295"/>
      <c r="AM104" s="297">
        <f>SUM(AM97:AN103)</f>
        <v>36</v>
      </c>
      <c r="AN104" s="295"/>
      <c r="AO104" s="297">
        <f>SUM(AO97:AP103)</f>
        <v>342</v>
      </c>
      <c r="AP104" s="295"/>
      <c r="AQ104" s="297"/>
      <c r="AR104" s="295"/>
      <c r="AS104" s="297"/>
      <c r="AT104" s="295"/>
      <c r="AU104" s="297">
        <v>6</v>
      </c>
      <c r="AV104" s="295"/>
      <c r="AW104" s="297">
        <v>10</v>
      </c>
      <c r="AX104" s="295"/>
      <c r="AY104" s="297">
        <f>SUM(AY97:AZ103)</f>
        <v>3</v>
      </c>
      <c r="AZ104" s="295"/>
      <c r="BA104" s="297">
        <f>SUM(BA97:BB103)</f>
        <v>6</v>
      </c>
      <c r="BB104" s="295"/>
      <c r="BC104" s="335"/>
      <c r="BD104" s="335"/>
      <c r="BE104" s="335"/>
      <c r="BF104" s="335"/>
      <c r="BG104" s="164"/>
      <c r="BH104" s="210"/>
      <c r="BI104" s="210"/>
      <c r="BJ104" s="169"/>
      <c r="BK104" s="169"/>
      <c r="BL104" s="167"/>
      <c r="BM104" s="51"/>
    </row>
    <row r="105" spans="1:65" s="3" customFormat="1" ht="21" thickBot="1">
      <c r="A105" s="51"/>
      <c r="B105" s="51"/>
      <c r="C105" s="51"/>
      <c r="D105" s="529" t="s">
        <v>139</v>
      </c>
      <c r="E105" s="530"/>
      <c r="F105" s="530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8"/>
      <c r="U105" s="297">
        <f>U104+U95</f>
        <v>8</v>
      </c>
      <c r="V105" s="295"/>
      <c r="W105" s="297">
        <f>W104+W95</f>
        <v>10</v>
      </c>
      <c r="X105" s="295"/>
      <c r="Y105" s="297">
        <f>Y104+Y95</f>
        <v>1</v>
      </c>
      <c r="Z105" s="295"/>
      <c r="AA105" s="297"/>
      <c r="AB105" s="295"/>
      <c r="AC105" s="297">
        <f>AC104+AC95</f>
        <v>84.5</v>
      </c>
      <c r="AD105" s="295"/>
      <c r="AE105" s="297">
        <f>AE104+AE95</f>
        <v>2595</v>
      </c>
      <c r="AF105" s="295"/>
      <c r="AG105" s="297">
        <f>AG104+AG95</f>
        <v>1062</v>
      </c>
      <c r="AH105" s="295"/>
      <c r="AI105" s="297">
        <f>AI104+AI95</f>
        <v>576</v>
      </c>
      <c r="AJ105" s="295"/>
      <c r="AK105" s="297">
        <f>AK104+AK95</f>
        <v>315</v>
      </c>
      <c r="AL105" s="295"/>
      <c r="AM105" s="297">
        <f>AM104+AM95</f>
        <v>153</v>
      </c>
      <c r="AN105" s="295"/>
      <c r="AO105" s="297">
        <f>AO104+AO95</f>
        <v>1155</v>
      </c>
      <c r="AP105" s="295"/>
      <c r="AQ105" s="297"/>
      <c r="AR105" s="295"/>
      <c r="AS105" s="297"/>
      <c r="AT105" s="295"/>
      <c r="AU105" s="297">
        <f>AU104+AU95</f>
        <v>9</v>
      </c>
      <c r="AV105" s="295"/>
      <c r="AW105" s="520">
        <f>AW104+AW95</f>
        <v>20</v>
      </c>
      <c r="AX105" s="295"/>
      <c r="AY105" s="297">
        <f>AY104+AY95</f>
        <v>18</v>
      </c>
      <c r="AZ105" s="295"/>
      <c r="BA105" s="297">
        <f>BA104+BA95</f>
        <v>22</v>
      </c>
      <c r="BB105" s="295"/>
      <c r="BC105" s="335"/>
      <c r="BD105" s="335"/>
      <c r="BE105" s="335"/>
      <c r="BF105" s="335"/>
      <c r="BG105" s="164"/>
      <c r="BH105" s="119"/>
      <c r="BI105" s="211"/>
      <c r="BJ105" s="154"/>
      <c r="BK105" s="154"/>
      <c r="BL105" s="51"/>
      <c r="BM105" s="51"/>
    </row>
    <row r="106" spans="1:65" s="3" customFormat="1" ht="28.5" customHeight="1" thickBot="1">
      <c r="A106" s="51"/>
      <c r="B106" s="51"/>
      <c r="C106" s="51"/>
      <c r="D106" s="516" t="s">
        <v>71</v>
      </c>
      <c r="E106" s="525"/>
      <c r="F106" s="525"/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  <c r="Q106" s="525"/>
      <c r="R106" s="525"/>
      <c r="S106" s="525"/>
      <c r="T106" s="525"/>
      <c r="U106" s="520">
        <f>U81+U105</f>
        <v>17</v>
      </c>
      <c r="V106" s="521"/>
      <c r="W106" s="520">
        <f>W81+W105</f>
        <v>23</v>
      </c>
      <c r="X106" s="521"/>
      <c r="Y106" s="520">
        <f>Y81+Y105</f>
        <v>2</v>
      </c>
      <c r="Z106" s="521"/>
      <c r="AA106" s="520">
        <f>AA81+AA105</f>
        <v>2</v>
      </c>
      <c r="AB106" s="521"/>
      <c r="AC106" s="520">
        <f>AC81+AC105</f>
        <v>239.5</v>
      </c>
      <c r="AD106" s="521"/>
      <c r="AE106" s="520">
        <f>AE81+AE105</f>
        <v>7245</v>
      </c>
      <c r="AF106" s="521"/>
      <c r="AG106" s="520">
        <f>AG81+AG105</f>
        <v>2637</v>
      </c>
      <c r="AH106" s="521"/>
      <c r="AI106" s="520">
        <f>AI81+AI105</f>
        <v>1278</v>
      </c>
      <c r="AJ106" s="521"/>
      <c r="AK106" s="520">
        <f>AK81+AK105</f>
        <v>954</v>
      </c>
      <c r="AL106" s="521"/>
      <c r="AM106" s="520">
        <f>AM81+AM105</f>
        <v>387</v>
      </c>
      <c r="AN106" s="521"/>
      <c r="AO106" s="520">
        <f>AO81+AO105</f>
        <v>2790</v>
      </c>
      <c r="AP106" s="521"/>
      <c r="AQ106" s="520">
        <f>AQ81+AQ105</f>
        <v>29</v>
      </c>
      <c r="AR106" s="521"/>
      <c r="AS106" s="520">
        <f>AS81+AS105</f>
        <v>28</v>
      </c>
      <c r="AT106" s="521"/>
      <c r="AU106" s="520">
        <f>AU81+AU105</f>
        <v>27</v>
      </c>
      <c r="AV106" s="521"/>
      <c r="AW106" s="522">
        <f>AW81+AW105</f>
        <v>26.5</v>
      </c>
      <c r="AX106" s="523"/>
      <c r="AY106" s="520">
        <f>AY81+AY105</f>
        <v>24</v>
      </c>
      <c r="AZ106" s="521"/>
      <c r="BA106" s="520">
        <f>BA81+BA105</f>
        <v>22</v>
      </c>
      <c r="BB106" s="524"/>
      <c r="BC106" s="404"/>
      <c r="BD106" s="404"/>
      <c r="BE106" s="404"/>
      <c r="BF106" s="404"/>
      <c r="BG106" s="185"/>
      <c r="BH106" s="211">
        <f>BH47+BH63+BH68+BH81+BH95+BH104</f>
        <v>0</v>
      </c>
      <c r="BI106" s="211">
        <f>BI47+BI63+BI68+BI81+BI95+BI104</f>
        <v>0</v>
      </c>
      <c r="BJ106" s="154"/>
      <c r="BK106" s="154"/>
      <c r="BL106" s="51"/>
      <c r="BM106" s="51"/>
    </row>
    <row r="107" spans="1:65" s="3" customFormat="1" ht="22.5" customHeight="1" thickBot="1">
      <c r="A107" s="51"/>
      <c r="B107" s="51"/>
      <c r="C107" s="51"/>
      <c r="D107" s="516" t="s">
        <v>72</v>
      </c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17"/>
      <c r="S107" s="517"/>
      <c r="T107" s="517"/>
      <c r="U107" s="518"/>
      <c r="V107" s="518"/>
      <c r="W107" s="518"/>
      <c r="X107" s="518"/>
      <c r="Y107" s="518"/>
      <c r="Z107" s="518"/>
      <c r="AA107" s="518"/>
      <c r="AB107" s="518"/>
      <c r="AC107" s="517"/>
      <c r="AD107" s="517"/>
      <c r="AE107" s="517"/>
      <c r="AF107" s="517"/>
      <c r="AG107" s="517"/>
      <c r="AH107" s="517"/>
      <c r="AI107" s="517"/>
      <c r="AJ107" s="517"/>
      <c r="AK107" s="517"/>
      <c r="AL107" s="517"/>
      <c r="AM107" s="517"/>
      <c r="AN107" s="517"/>
      <c r="AO107" s="517"/>
      <c r="AP107" s="519"/>
      <c r="AQ107" s="520">
        <f>AQ82+AQ106</f>
        <v>29</v>
      </c>
      <c r="AR107" s="521"/>
      <c r="AS107" s="520">
        <f>AS82+AS106</f>
        <v>28</v>
      </c>
      <c r="AT107" s="521"/>
      <c r="AU107" s="520">
        <f>AU82+AU106</f>
        <v>27</v>
      </c>
      <c r="AV107" s="521"/>
      <c r="AW107" s="522">
        <f>AW82+AW106</f>
        <v>26.5</v>
      </c>
      <c r="AX107" s="523"/>
      <c r="AY107" s="520">
        <f>AY82+AY106</f>
        <v>24</v>
      </c>
      <c r="AZ107" s="521"/>
      <c r="BA107" s="520">
        <f>BA82+BA106</f>
        <v>22</v>
      </c>
      <c r="BB107" s="524"/>
      <c r="BC107" s="404"/>
      <c r="BD107" s="404"/>
      <c r="BE107" s="404"/>
      <c r="BF107" s="404"/>
      <c r="BG107" s="185"/>
      <c r="BH107" s="119">
        <f>BH106/8</f>
        <v>0</v>
      </c>
      <c r="BI107" s="119">
        <f>BI106/8</f>
        <v>0</v>
      </c>
      <c r="BJ107" s="154"/>
      <c r="BK107" s="154"/>
      <c r="BL107" s="51"/>
      <c r="BM107" s="51"/>
    </row>
    <row r="108" spans="1:65" s="11" customFormat="1" ht="21.75" customHeight="1" thickBot="1">
      <c r="A108" s="98"/>
      <c r="B108" s="98"/>
      <c r="C108" s="98"/>
      <c r="D108" s="513" t="s">
        <v>73</v>
      </c>
      <c r="E108" s="514"/>
      <c r="F108" s="51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  <c r="AA108" s="514"/>
      <c r="AB108" s="514"/>
      <c r="AC108" s="514"/>
      <c r="AD108" s="514"/>
      <c r="AE108" s="514"/>
      <c r="AF108" s="514"/>
      <c r="AG108" s="514"/>
      <c r="AH108" s="514"/>
      <c r="AI108" s="514"/>
      <c r="AJ108" s="514"/>
      <c r="AK108" s="514"/>
      <c r="AL108" s="514"/>
      <c r="AM108" s="514"/>
      <c r="AN108" s="514"/>
      <c r="AO108" s="514"/>
      <c r="AP108" s="515"/>
      <c r="AQ108" s="501">
        <v>3</v>
      </c>
      <c r="AR108" s="407"/>
      <c r="AS108" s="311">
        <v>3</v>
      </c>
      <c r="AT108" s="405"/>
      <c r="AU108" s="406">
        <v>3</v>
      </c>
      <c r="AV108" s="407"/>
      <c r="AW108" s="311">
        <v>3</v>
      </c>
      <c r="AX108" s="405"/>
      <c r="AY108" s="406">
        <v>3</v>
      </c>
      <c r="AZ108" s="407"/>
      <c r="BA108" s="311">
        <v>2</v>
      </c>
      <c r="BB108" s="405"/>
      <c r="BC108" s="335"/>
      <c r="BD108" s="335"/>
      <c r="BE108" s="335"/>
      <c r="BF108" s="335"/>
      <c r="BG108" s="164"/>
      <c r="BH108" s="227">
        <f>BH107/18</f>
        <v>0</v>
      </c>
      <c r="BI108" s="227">
        <f>BI107/18</f>
        <v>0</v>
      </c>
      <c r="BJ108" s="509" t="s">
        <v>183</v>
      </c>
      <c r="BK108" s="509"/>
      <c r="BL108" s="509"/>
      <c r="BM108" s="98"/>
    </row>
    <row r="109" spans="1:65" s="9" customFormat="1" ht="24" customHeight="1" thickBot="1">
      <c r="A109" s="99"/>
      <c r="B109" s="99"/>
      <c r="C109" s="99"/>
      <c r="D109" s="513" t="s">
        <v>74</v>
      </c>
      <c r="E109" s="514"/>
      <c r="F109" s="514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  <c r="AA109" s="514"/>
      <c r="AB109" s="514"/>
      <c r="AC109" s="514"/>
      <c r="AD109" s="514"/>
      <c r="AE109" s="514"/>
      <c r="AF109" s="514"/>
      <c r="AG109" s="514"/>
      <c r="AH109" s="514"/>
      <c r="AI109" s="514"/>
      <c r="AJ109" s="514"/>
      <c r="AK109" s="514"/>
      <c r="AL109" s="514"/>
      <c r="AM109" s="514"/>
      <c r="AN109" s="514"/>
      <c r="AO109" s="514"/>
      <c r="AP109" s="515"/>
      <c r="AQ109" s="501">
        <v>4</v>
      </c>
      <c r="AR109" s="407"/>
      <c r="AS109" s="311">
        <v>3</v>
      </c>
      <c r="AT109" s="405"/>
      <c r="AU109" s="406">
        <v>4</v>
      </c>
      <c r="AV109" s="407"/>
      <c r="AW109" s="311">
        <v>2</v>
      </c>
      <c r="AX109" s="405"/>
      <c r="AY109" s="406">
        <v>6</v>
      </c>
      <c r="AZ109" s="407"/>
      <c r="BA109" s="311">
        <v>4</v>
      </c>
      <c r="BB109" s="405"/>
      <c r="BC109" s="335"/>
      <c r="BD109" s="335"/>
      <c r="BE109" s="335"/>
      <c r="BF109" s="335"/>
      <c r="BG109" s="164"/>
      <c r="BH109" s="212"/>
      <c r="BI109" s="211"/>
      <c r="BJ109" s="155"/>
      <c r="BK109" s="155"/>
      <c r="BL109" s="99"/>
      <c r="BM109" s="99"/>
    </row>
    <row r="110" spans="1:65" s="6" customFormat="1" ht="24" thickBot="1">
      <c r="A110" s="100"/>
      <c r="B110" s="100"/>
      <c r="C110" s="100"/>
      <c r="D110" s="513" t="s">
        <v>75</v>
      </c>
      <c r="E110" s="514"/>
      <c r="F110" s="514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  <c r="AA110" s="514"/>
      <c r="AB110" s="514"/>
      <c r="AC110" s="514"/>
      <c r="AD110" s="514"/>
      <c r="AE110" s="514"/>
      <c r="AF110" s="514"/>
      <c r="AG110" s="514"/>
      <c r="AH110" s="514"/>
      <c r="AI110" s="514"/>
      <c r="AJ110" s="514"/>
      <c r="AK110" s="514"/>
      <c r="AL110" s="514"/>
      <c r="AM110" s="514"/>
      <c r="AN110" s="514"/>
      <c r="AO110" s="514"/>
      <c r="AP110" s="515"/>
      <c r="AQ110" s="501"/>
      <c r="AR110" s="407"/>
      <c r="AS110" s="311"/>
      <c r="AT110" s="405"/>
      <c r="AU110" s="406"/>
      <c r="AV110" s="407"/>
      <c r="AW110" s="311">
        <v>1</v>
      </c>
      <c r="AX110" s="405"/>
      <c r="AY110" s="406">
        <v>1</v>
      </c>
      <c r="AZ110" s="407"/>
      <c r="BA110" s="311"/>
      <c r="BB110" s="405"/>
      <c r="BC110" s="335"/>
      <c r="BD110" s="335"/>
      <c r="BE110" s="335"/>
      <c r="BF110" s="335"/>
      <c r="BG110" s="164"/>
      <c r="BH110" s="226" t="s">
        <v>182</v>
      </c>
      <c r="BI110" s="211">
        <f>(AQ106+AS106+AU106+AW106+AY106+BA106+BC106+BE106)/8</f>
        <v>19.5625</v>
      </c>
      <c r="BJ110" s="117"/>
      <c r="BK110" s="101"/>
      <c r="BL110" s="100"/>
      <c r="BM110" s="100"/>
    </row>
    <row r="111" spans="1:65" s="6" customFormat="1" ht="24" thickBot="1">
      <c r="A111" s="100"/>
      <c r="B111" s="100"/>
      <c r="C111" s="102"/>
      <c r="D111" s="510" t="s">
        <v>76</v>
      </c>
      <c r="E111" s="511"/>
      <c r="F111" s="511"/>
      <c r="G111" s="511"/>
      <c r="H111" s="511"/>
      <c r="I111" s="511"/>
      <c r="J111" s="511"/>
      <c r="K111" s="511"/>
      <c r="L111" s="511"/>
      <c r="M111" s="511"/>
      <c r="N111" s="511"/>
      <c r="O111" s="511"/>
      <c r="P111" s="511"/>
      <c r="Q111" s="511"/>
      <c r="R111" s="511"/>
      <c r="S111" s="511"/>
      <c r="T111" s="511"/>
      <c r="U111" s="511"/>
      <c r="V111" s="511"/>
      <c r="W111" s="511"/>
      <c r="X111" s="511"/>
      <c r="Y111" s="511"/>
      <c r="Z111" s="511"/>
      <c r="AA111" s="511"/>
      <c r="AB111" s="511"/>
      <c r="AC111" s="511"/>
      <c r="AD111" s="511"/>
      <c r="AE111" s="511"/>
      <c r="AF111" s="511"/>
      <c r="AG111" s="511"/>
      <c r="AH111" s="511"/>
      <c r="AI111" s="511"/>
      <c r="AJ111" s="511"/>
      <c r="AK111" s="511"/>
      <c r="AL111" s="511"/>
      <c r="AM111" s="511"/>
      <c r="AN111" s="511"/>
      <c r="AO111" s="511"/>
      <c r="AP111" s="512"/>
      <c r="AQ111" s="501"/>
      <c r="AR111" s="407"/>
      <c r="AS111" s="311"/>
      <c r="AT111" s="405"/>
      <c r="AU111" s="406">
        <v>1</v>
      </c>
      <c r="AV111" s="407"/>
      <c r="AW111" s="311">
        <v>1</v>
      </c>
      <c r="AX111" s="405"/>
      <c r="AY111" s="406"/>
      <c r="AZ111" s="407"/>
      <c r="BA111" s="311"/>
      <c r="BB111" s="405"/>
      <c r="BC111" s="335"/>
      <c r="BD111" s="335"/>
      <c r="BE111" s="335"/>
      <c r="BF111" s="335"/>
      <c r="BG111" s="164"/>
      <c r="BH111" s="213"/>
      <c r="BI111" s="211"/>
      <c r="BJ111" s="117"/>
      <c r="BK111" s="101"/>
      <c r="BL111" s="100"/>
      <c r="BM111" s="100"/>
    </row>
    <row r="112" spans="1:65" s="6" customFormat="1" ht="8.25" customHeight="1" thickBot="1">
      <c r="A112" s="100"/>
      <c r="B112" s="100"/>
      <c r="C112" s="102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1"/>
      <c r="R112" s="101"/>
      <c r="S112" s="101"/>
      <c r="T112" s="101"/>
      <c r="U112" s="105"/>
      <c r="V112" s="101"/>
      <c r="W112" s="101"/>
      <c r="X112" s="101"/>
      <c r="Y112" s="101"/>
      <c r="Z112" s="101"/>
      <c r="AA112" s="101"/>
      <c r="AB112" s="106"/>
      <c r="AC112" s="107"/>
      <c r="AD112" s="107"/>
      <c r="AE112" s="107"/>
      <c r="AF112" s="107"/>
      <c r="AG112" s="107"/>
      <c r="AH112" s="107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213"/>
      <c r="BI112" s="211"/>
      <c r="BJ112" s="117"/>
      <c r="BK112" s="101"/>
      <c r="BL112" s="100"/>
      <c r="BM112" s="100"/>
    </row>
    <row r="113" spans="1:65" s="7" customFormat="1" ht="62.25" customHeight="1" thickBot="1">
      <c r="A113" s="109"/>
      <c r="B113" s="109"/>
      <c r="C113" s="123"/>
      <c r="D113" s="110" t="s">
        <v>37</v>
      </c>
      <c r="E113" s="502" t="s">
        <v>39</v>
      </c>
      <c r="F113" s="503"/>
      <c r="G113" s="503"/>
      <c r="H113" s="503"/>
      <c r="I113" s="503"/>
      <c r="J113" s="503"/>
      <c r="K113" s="503"/>
      <c r="L113" s="503"/>
      <c r="M113" s="503"/>
      <c r="N113" s="503"/>
      <c r="O113" s="503"/>
      <c r="P113" s="503"/>
      <c r="Q113" s="503"/>
      <c r="R113" s="503"/>
      <c r="S113" s="503"/>
      <c r="T113" s="503"/>
      <c r="U113" s="506" t="s">
        <v>307</v>
      </c>
      <c r="V113" s="507"/>
      <c r="W113" s="507"/>
      <c r="X113" s="507"/>
      <c r="Y113" s="507"/>
      <c r="Z113" s="507"/>
      <c r="AA113" s="507"/>
      <c r="AB113" s="507"/>
      <c r="AC113" s="507"/>
      <c r="AD113" s="507"/>
      <c r="AE113" s="507"/>
      <c r="AF113" s="507"/>
      <c r="AG113" s="507"/>
      <c r="AH113" s="507"/>
      <c r="AI113" s="507"/>
      <c r="AJ113" s="507"/>
      <c r="AK113" s="507"/>
      <c r="AL113" s="507"/>
      <c r="AM113" s="507"/>
      <c r="AN113" s="507"/>
      <c r="AO113" s="507"/>
      <c r="AP113" s="507"/>
      <c r="AQ113" s="507"/>
      <c r="AR113" s="507"/>
      <c r="AS113" s="507"/>
      <c r="AT113" s="507"/>
      <c r="AU113" s="507"/>
      <c r="AV113" s="507"/>
      <c r="AW113" s="507"/>
      <c r="AX113" s="508"/>
      <c r="AY113" s="416" t="s">
        <v>310</v>
      </c>
      <c r="AZ113" s="417"/>
      <c r="BA113" s="417"/>
      <c r="BB113" s="418"/>
      <c r="BC113" s="262"/>
      <c r="BD113" s="262"/>
      <c r="BE113" s="262"/>
      <c r="BF113" s="262"/>
      <c r="BG113" s="186"/>
      <c r="BH113" s="214"/>
      <c r="BI113" s="211"/>
      <c r="BJ113" s="144"/>
      <c r="BK113" s="124"/>
      <c r="BL113" s="109"/>
      <c r="BM113" s="109"/>
    </row>
    <row r="114" spans="1:65" s="7" customFormat="1" ht="24" customHeight="1" thickBot="1">
      <c r="A114" s="109"/>
      <c r="B114" s="109"/>
      <c r="C114" s="123"/>
      <c r="D114" s="110" t="s">
        <v>40</v>
      </c>
      <c r="E114" s="502" t="s">
        <v>38</v>
      </c>
      <c r="F114" s="503"/>
      <c r="G114" s="503"/>
      <c r="H114" s="503"/>
      <c r="I114" s="503"/>
      <c r="J114" s="503"/>
      <c r="K114" s="503"/>
      <c r="L114" s="503"/>
      <c r="M114" s="503"/>
      <c r="N114" s="503"/>
      <c r="O114" s="503"/>
      <c r="P114" s="503"/>
      <c r="Q114" s="503"/>
      <c r="R114" s="503"/>
      <c r="S114" s="503"/>
      <c r="T114" s="503"/>
      <c r="U114" s="504"/>
      <c r="V114" s="505"/>
      <c r="W114" s="420"/>
      <c r="X114" s="421"/>
      <c r="Y114" s="488"/>
      <c r="Z114" s="489"/>
      <c r="AA114" s="497"/>
      <c r="AB114" s="498"/>
      <c r="AC114" s="495">
        <v>22.5</v>
      </c>
      <c r="AD114" s="496"/>
      <c r="AE114" s="499">
        <f>AC114*30</f>
        <v>675</v>
      </c>
      <c r="AF114" s="500"/>
      <c r="AG114" s="497"/>
      <c r="AH114" s="498"/>
      <c r="AI114" s="419" t="s">
        <v>89</v>
      </c>
      <c r="AJ114" s="420"/>
      <c r="AK114" s="420"/>
      <c r="AL114" s="420"/>
      <c r="AM114" s="420"/>
      <c r="AN114" s="420"/>
      <c r="AO114" s="420"/>
      <c r="AP114" s="420"/>
      <c r="AQ114" s="420"/>
      <c r="AR114" s="420"/>
      <c r="AS114" s="420"/>
      <c r="AT114" s="420"/>
      <c r="AU114" s="420"/>
      <c r="AV114" s="420"/>
      <c r="AW114" s="420"/>
      <c r="AX114" s="420"/>
      <c r="AY114" s="420"/>
      <c r="AZ114" s="420"/>
      <c r="BA114" s="420"/>
      <c r="BB114" s="421"/>
      <c r="BC114" s="263"/>
      <c r="BD114" s="263"/>
      <c r="BE114" s="263"/>
      <c r="BF114" s="263"/>
      <c r="BG114" s="187"/>
      <c r="BH114" s="215"/>
      <c r="BI114" s="211"/>
      <c r="BJ114" s="145"/>
      <c r="BK114" s="111"/>
      <c r="BL114" s="109"/>
      <c r="BM114" s="109"/>
    </row>
    <row r="115" spans="1:65" s="7" customFormat="1" ht="24" customHeight="1">
      <c r="A115" s="109"/>
      <c r="B115" s="109"/>
      <c r="C115" s="109"/>
      <c r="D115" s="109"/>
      <c r="E115" s="257" t="s">
        <v>309</v>
      </c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109"/>
      <c r="X115" s="109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216"/>
      <c r="BI115" s="211"/>
      <c r="BJ115" s="146"/>
      <c r="BK115" s="109"/>
      <c r="BL115" s="109"/>
      <c r="BM115" s="109"/>
    </row>
    <row r="116" spans="1:65" s="7" customFormat="1" ht="27" customHeight="1">
      <c r="A116" s="109"/>
      <c r="B116" s="109"/>
      <c r="C116" s="109"/>
      <c r="D116" s="113"/>
      <c r="E116" s="125"/>
      <c r="F116" s="125"/>
      <c r="G116" s="487" t="s">
        <v>286</v>
      </c>
      <c r="H116" s="487"/>
      <c r="I116" s="487"/>
      <c r="J116" s="487"/>
      <c r="K116" s="487"/>
      <c r="L116" s="487"/>
      <c r="M116" s="487"/>
      <c r="N116" s="487"/>
      <c r="O116" s="487"/>
      <c r="P116" s="127"/>
      <c r="Q116" s="127"/>
      <c r="R116" s="127"/>
      <c r="S116" s="128"/>
      <c r="T116" s="129"/>
      <c r="U116" s="129"/>
      <c r="V116" s="130"/>
      <c r="W116" s="131" t="s">
        <v>7</v>
      </c>
      <c r="X116" s="129" t="s">
        <v>287</v>
      </c>
      <c r="Y116" s="129"/>
      <c r="Z116" s="129"/>
      <c r="AA116" s="129"/>
      <c r="AB116" s="129"/>
      <c r="AC116" s="126"/>
      <c r="AD116" s="126"/>
      <c r="AE116" s="869" t="s">
        <v>308</v>
      </c>
      <c r="AF116" s="869"/>
      <c r="AG116" s="869"/>
      <c r="AH116" s="869"/>
      <c r="AI116" s="869"/>
      <c r="AJ116" s="869"/>
      <c r="AK116" s="869"/>
      <c r="AL116" s="869"/>
      <c r="AM116" s="869"/>
      <c r="AN116" s="869"/>
      <c r="AO116" s="869"/>
      <c r="AP116" s="869"/>
      <c r="AQ116" s="869"/>
      <c r="AR116" s="869"/>
      <c r="AS116" s="869"/>
      <c r="AT116" s="869"/>
      <c r="AU116" s="869"/>
      <c r="AV116" s="869"/>
      <c r="AW116" s="869"/>
      <c r="AX116" s="869"/>
      <c r="AY116" s="869"/>
      <c r="AZ116" s="869"/>
      <c r="BA116" s="869"/>
      <c r="BB116" s="869"/>
      <c r="BC116" s="869"/>
      <c r="BD116" s="869"/>
      <c r="BE116" s="269"/>
      <c r="BF116" s="269"/>
      <c r="BG116" s="126"/>
      <c r="BH116" s="216"/>
      <c r="BI116" s="211"/>
      <c r="BJ116" s="146"/>
      <c r="BK116" s="109"/>
      <c r="BL116" s="109"/>
      <c r="BM116" s="109"/>
    </row>
    <row r="117" spans="1:65" s="7" customFormat="1" ht="26.25" customHeight="1">
      <c r="A117" s="109"/>
      <c r="B117" s="109"/>
      <c r="C117" s="109"/>
      <c r="D117" s="113"/>
      <c r="E117" s="125"/>
      <c r="F117" s="125"/>
      <c r="G117" s="250"/>
      <c r="H117" s="250"/>
      <c r="I117" s="250"/>
      <c r="J117" s="250"/>
      <c r="K117" s="250"/>
      <c r="L117" s="250"/>
      <c r="M117" s="250"/>
      <c r="N117" s="250"/>
      <c r="O117" s="250"/>
      <c r="P117" s="118"/>
      <c r="Q117" s="492" t="s">
        <v>5</v>
      </c>
      <c r="R117" s="492"/>
      <c r="S117" s="492"/>
      <c r="T117" s="492"/>
      <c r="U117" s="115"/>
      <c r="V117" s="109"/>
      <c r="W117" s="109"/>
      <c r="X117" s="100"/>
      <c r="Y117" s="100"/>
      <c r="Z117" s="136" t="s">
        <v>6</v>
      </c>
      <c r="AA117" s="137"/>
      <c r="AB117" s="100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216"/>
      <c r="BI117" s="211"/>
      <c r="BJ117" s="146"/>
      <c r="BK117" s="109"/>
      <c r="BL117" s="109"/>
      <c r="BM117" s="109"/>
    </row>
    <row r="118" spans="1:65" s="7" customFormat="1" ht="32.25" customHeight="1">
      <c r="A118" s="109"/>
      <c r="B118" s="109"/>
      <c r="C118" s="109"/>
      <c r="D118" s="113"/>
      <c r="E118" s="125"/>
      <c r="F118" s="125"/>
      <c r="G118" s="479" t="s">
        <v>338</v>
      </c>
      <c r="H118" s="479"/>
      <c r="I118" s="479"/>
      <c r="J118" s="479"/>
      <c r="K118" s="479"/>
      <c r="L118" s="479"/>
      <c r="M118" s="479"/>
      <c r="N118" s="479"/>
      <c r="O118" s="479"/>
      <c r="P118" s="127"/>
      <c r="Q118" s="127"/>
      <c r="R118" s="127"/>
      <c r="S118" s="128"/>
      <c r="T118" s="129"/>
      <c r="U118" s="129"/>
      <c r="V118" s="130"/>
      <c r="W118" s="131" t="s">
        <v>7</v>
      </c>
      <c r="X118" s="129" t="s">
        <v>339</v>
      </c>
      <c r="Y118" s="129"/>
      <c r="Z118" s="129"/>
      <c r="AA118" s="129"/>
      <c r="AB118" s="129"/>
      <c r="AC118" s="132"/>
      <c r="AD118" s="133"/>
      <c r="AE118" s="134"/>
      <c r="AF118" s="133"/>
      <c r="AG118" s="133"/>
      <c r="AH118" s="312" t="s">
        <v>108</v>
      </c>
      <c r="AI118" s="312"/>
      <c r="AJ118" s="312"/>
      <c r="AK118" s="312"/>
      <c r="AL118" s="312"/>
      <c r="AM118" s="312"/>
      <c r="AN118" s="253"/>
      <c r="AO118" s="135"/>
      <c r="AP118" s="135"/>
      <c r="AQ118" s="127"/>
      <c r="AR118" s="127"/>
      <c r="AS118" s="127"/>
      <c r="AT118" s="128"/>
      <c r="AU118" s="131" t="s">
        <v>7</v>
      </c>
      <c r="AV118" s="637" t="s">
        <v>105</v>
      </c>
      <c r="AW118" s="637"/>
      <c r="AX118" s="637"/>
      <c r="AY118" s="637"/>
      <c r="AZ118" s="131" t="s">
        <v>7</v>
      </c>
      <c r="BF118" s="122"/>
      <c r="BG118" s="122"/>
      <c r="BH118" s="217"/>
      <c r="BI118" s="211"/>
      <c r="BJ118" s="147"/>
      <c r="BK118" s="123"/>
      <c r="BL118" s="109"/>
      <c r="BM118" s="109"/>
    </row>
    <row r="119" spans="1:65" s="7" customFormat="1" ht="19.5" customHeight="1">
      <c r="A119" s="109"/>
      <c r="B119" s="109"/>
      <c r="C119" s="109"/>
      <c r="D119" s="113"/>
      <c r="E119" s="125"/>
      <c r="F119" s="125"/>
      <c r="G119" s="120"/>
      <c r="H119" s="121"/>
      <c r="I119" s="114"/>
      <c r="J119" s="112"/>
      <c r="K119" s="112"/>
      <c r="L119" s="114"/>
      <c r="M119" s="100"/>
      <c r="N119" s="100"/>
      <c r="O119" s="100"/>
      <c r="P119" s="118"/>
      <c r="Q119" s="492" t="s">
        <v>5</v>
      </c>
      <c r="R119" s="492"/>
      <c r="S119" s="492"/>
      <c r="T119" s="492"/>
      <c r="U119" s="115"/>
      <c r="V119" s="109"/>
      <c r="W119" s="109"/>
      <c r="X119" s="100"/>
      <c r="Y119" s="100"/>
      <c r="Z119" s="136" t="s">
        <v>6</v>
      </c>
      <c r="AA119" s="137"/>
      <c r="AB119" s="100"/>
      <c r="AC119" s="116"/>
      <c r="AD119" s="116"/>
      <c r="AE119" s="116"/>
      <c r="AF119" s="116"/>
      <c r="AG119" s="116"/>
      <c r="AH119" s="116"/>
      <c r="AI119" s="116"/>
      <c r="AJ119" s="118"/>
      <c r="AK119" s="118"/>
      <c r="AL119" s="118"/>
      <c r="AM119" s="118"/>
      <c r="AN119" s="118"/>
      <c r="AO119" s="118"/>
      <c r="AP119" s="118"/>
      <c r="AQ119" s="118"/>
      <c r="AR119" s="118" t="s">
        <v>5</v>
      </c>
      <c r="AS119" s="254"/>
      <c r="AT119" s="254"/>
      <c r="AU119" s="109"/>
      <c r="AV119" s="115"/>
      <c r="AW119" s="136" t="s">
        <v>6</v>
      </c>
      <c r="AX119" s="137"/>
      <c r="AY119" s="100"/>
      <c r="AZ119" s="100"/>
      <c r="BF119" s="109"/>
      <c r="BG119" s="109"/>
      <c r="BH119" s="119"/>
      <c r="BI119" s="211"/>
      <c r="BJ119" s="148"/>
      <c r="BK119" s="109"/>
      <c r="BL119" s="109"/>
      <c r="BM119" s="109"/>
    </row>
    <row r="120" spans="1:65" s="7" customFormat="1" ht="19.5" customHeight="1">
      <c r="A120" s="109"/>
      <c r="B120" s="109"/>
      <c r="C120" s="109"/>
      <c r="D120" s="113"/>
      <c r="E120" s="125"/>
      <c r="F120" s="125"/>
      <c r="G120" s="862" t="s">
        <v>318</v>
      </c>
      <c r="H120" s="862"/>
      <c r="I120" s="862"/>
      <c r="J120" s="862"/>
      <c r="K120" s="862"/>
      <c r="L120" s="862"/>
      <c r="M120" s="862"/>
      <c r="N120" s="862"/>
      <c r="O120" s="862"/>
      <c r="P120" s="118"/>
      <c r="Q120" s="256"/>
      <c r="R120" s="256"/>
      <c r="S120" s="256"/>
      <c r="T120" s="256"/>
      <c r="U120" s="115"/>
      <c r="V120" s="109"/>
      <c r="W120" s="109"/>
      <c r="X120" s="100"/>
      <c r="Y120" s="100"/>
      <c r="Z120" s="136"/>
      <c r="AA120" s="136"/>
      <c r="AB120" s="100"/>
      <c r="AC120" s="116"/>
      <c r="AD120" s="116"/>
      <c r="AE120" s="116"/>
      <c r="AF120" s="116"/>
      <c r="AG120" s="116"/>
      <c r="AH120" s="116"/>
      <c r="AI120" s="116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09"/>
      <c r="AV120" s="115"/>
      <c r="AW120" s="136"/>
      <c r="AX120" s="136"/>
      <c r="AY120" s="100"/>
      <c r="AZ120" s="100"/>
      <c r="BF120" s="109"/>
      <c r="BG120" s="109"/>
      <c r="BH120" s="119"/>
      <c r="BI120" s="211"/>
      <c r="BJ120" s="148"/>
      <c r="BK120" s="109"/>
      <c r="BL120" s="109"/>
      <c r="BM120" s="109"/>
    </row>
    <row r="121" spans="1:65" s="7" customFormat="1" ht="19.5" customHeight="1" thickBot="1">
      <c r="A121" s="109"/>
      <c r="B121" s="109"/>
      <c r="C121" s="109"/>
      <c r="D121" s="113"/>
      <c r="E121" s="125"/>
      <c r="F121" s="125"/>
      <c r="G121" s="120"/>
      <c r="H121" s="121"/>
      <c r="I121" s="114"/>
      <c r="J121" s="112"/>
      <c r="K121" s="112"/>
      <c r="L121" s="114"/>
      <c r="M121" s="100"/>
      <c r="N121" s="100"/>
      <c r="O121" s="100"/>
      <c r="P121" s="118"/>
      <c r="Q121" s="256"/>
      <c r="R121" s="256"/>
      <c r="S121" s="256"/>
      <c r="T121" s="256"/>
      <c r="U121" s="115"/>
      <c r="V121" s="109"/>
      <c r="W121" s="109"/>
      <c r="X121" s="100"/>
      <c r="Y121" s="100"/>
      <c r="Z121" s="136"/>
      <c r="AA121" s="136"/>
      <c r="AB121" s="100"/>
      <c r="AC121" s="116"/>
      <c r="AD121" s="116"/>
      <c r="AE121" s="116"/>
      <c r="AF121" s="116"/>
      <c r="AG121" s="116"/>
      <c r="AH121" s="116"/>
      <c r="AI121" s="116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09"/>
      <c r="BA121" s="115"/>
      <c r="BB121" s="136"/>
      <c r="BC121" s="136"/>
      <c r="BD121" s="100"/>
      <c r="BE121" s="100"/>
      <c r="BF121" s="109"/>
      <c r="BG121" s="109"/>
      <c r="BH121" s="119"/>
      <c r="BI121" s="211"/>
      <c r="BJ121" s="148"/>
      <c r="BK121" s="109"/>
      <c r="BL121" s="109"/>
      <c r="BM121" s="109"/>
    </row>
    <row r="122" spans="1:69" s="5" customFormat="1" ht="33" customHeight="1" thickBot="1">
      <c r="A122" s="53"/>
      <c r="B122" s="53"/>
      <c r="C122" s="53"/>
      <c r="D122" s="354" t="s">
        <v>57</v>
      </c>
      <c r="E122" s="372"/>
      <c r="F122" s="355"/>
      <c r="G122" s="375" t="s">
        <v>78</v>
      </c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7"/>
      <c r="U122" s="384" t="s">
        <v>58</v>
      </c>
      <c r="V122" s="385"/>
      <c r="W122" s="385"/>
      <c r="X122" s="385"/>
      <c r="Y122" s="385"/>
      <c r="Z122" s="385"/>
      <c r="AA122" s="385"/>
      <c r="AB122" s="385"/>
      <c r="AC122" s="386" t="s">
        <v>70</v>
      </c>
      <c r="AD122" s="387"/>
      <c r="AE122" s="392" t="s">
        <v>61</v>
      </c>
      <c r="AF122" s="392"/>
      <c r="AG122" s="392"/>
      <c r="AH122" s="392"/>
      <c r="AI122" s="392"/>
      <c r="AJ122" s="392"/>
      <c r="AK122" s="392"/>
      <c r="AL122" s="392"/>
      <c r="AM122" s="392"/>
      <c r="AN122" s="393"/>
      <c r="AO122" s="394" t="s">
        <v>59</v>
      </c>
      <c r="AP122" s="395"/>
      <c r="AQ122" s="410" t="s">
        <v>80</v>
      </c>
      <c r="AR122" s="411"/>
      <c r="AS122" s="411"/>
      <c r="AT122" s="411"/>
      <c r="AU122" s="411"/>
      <c r="AV122" s="411"/>
      <c r="AW122" s="411"/>
      <c r="AX122" s="411"/>
      <c r="AY122" s="411"/>
      <c r="AZ122" s="411"/>
      <c r="BA122" s="411"/>
      <c r="BB122" s="411"/>
      <c r="BC122" s="411"/>
      <c r="BD122" s="411"/>
      <c r="BE122" s="411"/>
      <c r="BF122" s="412"/>
      <c r="BG122" s="182"/>
      <c r="BH122" s="201"/>
      <c r="BI122" s="202"/>
      <c r="BJ122" s="149"/>
      <c r="BK122" s="150"/>
      <c r="BL122" s="95"/>
      <c r="BM122" s="95"/>
      <c r="BN122" s="95"/>
      <c r="BO122" s="95"/>
      <c r="BP122" s="95"/>
      <c r="BQ122" s="95"/>
    </row>
    <row r="123" spans="1:69" s="5" customFormat="1" ht="22.5" customHeight="1" thickBot="1">
      <c r="A123" s="53"/>
      <c r="B123" s="53"/>
      <c r="C123" s="53"/>
      <c r="D123" s="356"/>
      <c r="E123" s="373"/>
      <c r="F123" s="357"/>
      <c r="G123" s="378"/>
      <c r="H123" s="379"/>
      <c r="I123" s="379"/>
      <c r="J123" s="379"/>
      <c r="K123" s="379"/>
      <c r="L123" s="379"/>
      <c r="M123" s="379"/>
      <c r="N123" s="379"/>
      <c r="O123" s="379"/>
      <c r="P123" s="379"/>
      <c r="Q123" s="379"/>
      <c r="R123" s="379"/>
      <c r="S123" s="379"/>
      <c r="T123" s="380"/>
      <c r="U123" s="348" t="s">
        <v>32</v>
      </c>
      <c r="V123" s="365"/>
      <c r="W123" s="348" t="s">
        <v>33</v>
      </c>
      <c r="X123" s="365"/>
      <c r="Y123" s="493" t="s">
        <v>60</v>
      </c>
      <c r="Z123" s="494"/>
      <c r="AA123" s="494"/>
      <c r="AB123" s="494"/>
      <c r="AC123" s="388"/>
      <c r="AD123" s="389"/>
      <c r="AE123" s="400" t="s">
        <v>66</v>
      </c>
      <c r="AF123" s="366"/>
      <c r="AG123" s="401" t="s">
        <v>62</v>
      </c>
      <c r="AH123" s="401"/>
      <c r="AI123" s="401"/>
      <c r="AJ123" s="401"/>
      <c r="AK123" s="401"/>
      <c r="AL123" s="401"/>
      <c r="AM123" s="401"/>
      <c r="AN123" s="402"/>
      <c r="AO123" s="396"/>
      <c r="AP123" s="397"/>
      <c r="AQ123" s="413"/>
      <c r="AR123" s="414"/>
      <c r="AS123" s="414"/>
      <c r="AT123" s="414"/>
      <c r="AU123" s="414"/>
      <c r="AV123" s="414"/>
      <c r="AW123" s="414"/>
      <c r="AX123" s="414"/>
      <c r="AY123" s="414"/>
      <c r="AZ123" s="414"/>
      <c r="BA123" s="414"/>
      <c r="BB123" s="414"/>
      <c r="BC123" s="414"/>
      <c r="BD123" s="414"/>
      <c r="BE123" s="414"/>
      <c r="BF123" s="415"/>
      <c r="BG123" s="182"/>
      <c r="BH123" s="203"/>
      <c r="BI123" s="204"/>
      <c r="BJ123" s="151"/>
      <c r="BK123" s="150"/>
      <c r="BL123" s="95"/>
      <c r="BM123" s="95"/>
      <c r="BN123" s="95"/>
      <c r="BO123" s="95"/>
      <c r="BP123" s="95"/>
      <c r="BQ123" s="95"/>
    </row>
    <row r="124" spans="1:69" s="5" customFormat="1" ht="19.5" customHeight="1" thickBot="1">
      <c r="A124" s="53"/>
      <c r="B124" s="53"/>
      <c r="C124" s="53"/>
      <c r="D124" s="356"/>
      <c r="E124" s="373"/>
      <c r="F124" s="357"/>
      <c r="G124" s="378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80"/>
      <c r="U124" s="350"/>
      <c r="V124" s="366"/>
      <c r="W124" s="350"/>
      <c r="X124" s="366"/>
      <c r="Y124" s="348" t="s">
        <v>64</v>
      </c>
      <c r="Z124" s="365"/>
      <c r="AA124" s="348" t="s">
        <v>65</v>
      </c>
      <c r="AB124" s="349"/>
      <c r="AC124" s="388"/>
      <c r="AD124" s="389"/>
      <c r="AE124" s="351"/>
      <c r="AF124" s="366"/>
      <c r="AG124" s="354" t="s">
        <v>1</v>
      </c>
      <c r="AH124" s="355"/>
      <c r="AI124" s="360" t="s">
        <v>34</v>
      </c>
      <c r="AJ124" s="361"/>
      <c r="AK124" s="362"/>
      <c r="AL124" s="362"/>
      <c r="AM124" s="362"/>
      <c r="AN124" s="363"/>
      <c r="AO124" s="396"/>
      <c r="AP124" s="397"/>
      <c r="AQ124" s="320" t="s">
        <v>82</v>
      </c>
      <c r="AR124" s="321"/>
      <c r="AS124" s="321"/>
      <c r="AT124" s="322"/>
      <c r="AU124" s="320" t="s">
        <v>85</v>
      </c>
      <c r="AV124" s="321"/>
      <c r="AW124" s="321"/>
      <c r="AX124" s="322"/>
      <c r="AY124" s="320" t="s">
        <v>83</v>
      </c>
      <c r="AZ124" s="321"/>
      <c r="BA124" s="321"/>
      <c r="BB124" s="322"/>
      <c r="BC124" s="320" t="s">
        <v>84</v>
      </c>
      <c r="BD124" s="321"/>
      <c r="BE124" s="321"/>
      <c r="BF124" s="322"/>
      <c r="BG124" s="53"/>
      <c r="BH124" s="205"/>
      <c r="BI124" s="206"/>
      <c r="BJ124" s="152"/>
      <c r="BK124" s="150"/>
      <c r="BL124" s="95"/>
      <c r="BM124" s="95"/>
      <c r="BN124" s="95"/>
      <c r="BO124" s="95"/>
      <c r="BP124" s="95"/>
      <c r="BQ124" s="95"/>
    </row>
    <row r="125" spans="1:69" s="5" customFormat="1" ht="24" customHeight="1" thickBot="1">
      <c r="A125" s="53"/>
      <c r="B125" s="53"/>
      <c r="C125" s="53"/>
      <c r="D125" s="356"/>
      <c r="E125" s="373"/>
      <c r="F125" s="357"/>
      <c r="G125" s="378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80"/>
      <c r="U125" s="350"/>
      <c r="V125" s="366"/>
      <c r="W125" s="350"/>
      <c r="X125" s="366"/>
      <c r="Y125" s="350"/>
      <c r="Z125" s="366"/>
      <c r="AA125" s="350"/>
      <c r="AB125" s="351"/>
      <c r="AC125" s="388"/>
      <c r="AD125" s="389"/>
      <c r="AE125" s="351"/>
      <c r="AF125" s="366"/>
      <c r="AG125" s="356"/>
      <c r="AH125" s="357"/>
      <c r="AI125" s="348" t="s">
        <v>2</v>
      </c>
      <c r="AJ125" s="365"/>
      <c r="AK125" s="348" t="s">
        <v>63</v>
      </c>
      <c r="AL125" s="365"/>
      <c r="AM125" s="368" t="s">
        <v>67</v>
      </c>
      <c r="AN125" s="365"/>
      <c r="AO125" s="396"/>
      <c r="AP125" s="397"/>
      <c r="AQ125" s="369" t="s">
        <v>68</v>
      </c>
      <c r="AR125" s="370"/>
      <c r="AS125" s="370"/>
      <c r="AT125" s="370"/>
      <c r="AU125" s="370"/>
      <c r="AV125" s="370"/>
      <c r="AW125" s="370"/>
      <c r="AX125" s="370"/>
      <c r="AY125" s="370"/>
      <c r="AZ125" s="370"/>
      <c r="BA125" s="370"/>
      <c r="BB125" s="370"/>
      <c r="BC125" s="370"/>
      <c r="BD125" s="370"/>
      <c r="BE125" s="370"/>
      <c r="BF125" s="371"/>
      <c r="BG125" s="123"/>
      <c r="BH125" s="205"/>
      <c r="BI125" s="198"/>
      <c r="BK125" s="150"/>
      <c r="BL125" s="95"/>
      <c r="BM125" s="95"/>
      <c r="BN125" s="95"/>
      <c r="BO125" s="95"/>
      <c r="BP125" s="95"/>
      <c r="BQ125" s="95"/>
    </row>
    <row r="126" spans="1:69" s="5" customFormat="1" ht="20.25" customHeight="1" thickBot="1">
      <c r="A126" s="53"/>
      <c r="B126" s="53"/>
      <c r="C126" s="53"/>
      <c r="D126" s="356"/>
      <c r="E126" s="373"/>
      <c r="F126" s="357"/>
      <c r="G126" s="378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80"/>
      <c r="U126" s="350"/>
      <c r="V126" s="366"/>
      <c r="W126" s="350"/>
      <c r="X126" s="366"/>
      <c r="Y126" s="350"/>
      <c r="Z126" s="366"/>
      <c r="AA126" s="350"/>
      <c r="AB126" s="351"/>
      <c r="AC126" s="388"/>
      <c r="AD126" s="389"/>
      <c r="AE126" s="351"/>
      <c r="AF126" s="366"/>
      <c r="AG126" s="356"/>
      <c r="AH126" s="357"/>
      <c r="AI126" s="350"/>
      <c r="AJ126" s="366"/>
      <c r="AK126" s="350"/>
      <c r="AL126" s="366"/>
      <c r="AM126" s="350"/>
      <c r="AN126" s="366"/>
      <c r="AO126" s="396"/>
      <c r="AP126" s="397"/>
      <c r="AQ126" s="339">
        <v>1</v>
      </c>
      <c r="AR126" s="343"/>
      <c r="AS126" s="364">
        <v>2</v>
      </c>
      <c r="AT126" s="343"/>
      <c r="AU126" s="339">
        <v>3</v>
      </c>
      <c r="AV126" s="343"/>
      <c r="AW126" s="364">
        <v>4</v>
      </c>
      <c r="AX126" s="343"/>
      <c r="AY126" s="339">
        <v>5</v>
      </c>
      <c r="AZ126" s="343"/>
      <c r="BA126" s="364">
        <v>6</v>
      </c>
      <c r="BB126" s="343"/>
      <c r="BC126" s="339">
        <v>7</v>
      </c>
      <c r="BD126" s="343"/>
      <c r="BE126" s="339">
        <v>8</v>
      </c>
      <c r="BF126" s="343"/>
      <c r="BG126" s="44"/>
      <c r="BH126" s="205"/>
      <c r="BI126" s="198"/>
      <c r="BK126" s="150"/>
      <c r="BL126" s="95"/>
      <c r="BM126" s="95"/>
      <c r="BN126" s="95"/>
      <c r="BO126" s="95"/>
      <c r="BP126" s="95"/>
      <c r="BQ126" s="95"/>
    </row>
    <row r="127" spans="1:69" s="5" customFormat="1" ht="24" customHeight="1" thickBot="1">
      <c r="A127" s="53"/>
      <c r="B127" s="53"/>
      <c r="C127" s="53"/>
      <c r="D127" s="356"/>
      <c r="E127" s="373"/>
      <c r="F127" s="357"/>
      <c r="G127" s="378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80"/>
      <c r="U127" s="350"/>
      <c r="V127" s="366"/>
      <c r="W127" s="350"/>
      <c r="X127" s="366"/>
      <c r="Y127" s="350"/>
      <c r="Z127" s="366"/>
      <c r="AA127" s="350"/>
      <c r="AB127" s="351"/>
      <c r="AC127" s="388"/>
      <c r="AD127" s="389"/>
      <c r="AE127" s="351"/>
      <c r="AF127" s="366"/>
      <c r="AG127" s="356"/>
      <c r="AH127" s="357"/>
      <c r="AI127" s="350"/>
      <c r="AJ127" s="366"/>
      <c r="AK127" s="350"/>
      <c r="AL127" s="366"/>
      <c r="AM127" s="350"/>
      <c r="AN127" s="366"/>
      <c r="AO127" s="396"/>
      <c r="AP127" s="397"/>
      <c r="AQ127" s="320" t="s">
        <v>69</v>
      </c>
      <c r="AR127" s="321"/>
      <c r="AS127" s="321"/>
      <c r="AT127" s="321"/>
      <c r="AU127" s="321"/>
      <c r="AV127" s="321"/>
      <c r="AW127" s="321"/>
      <c r="AX127" s="321"/>
      <c r="AY127" s="321"/>
      <c r="AZ127" s="321"/>
      <c r="BA127" s="321"/>
      <c r="BB127" s="321"/>
      <c r="BC127" s="321"/>
      <c r="BD127" s="321"/>
      <c r="BE127" s="321"/>
      <c r="BF127" s="322"/>
      <c r="BG127" s="53"/>
      <c r="BH127" s="205"/>
      <c r="BI127" s="198"/>
      <c r="BK127" s="150"/>
      <c r="BL127" s="95"/>
      <c r="BM127" s="95"/>
      <c r="BN127" s="95"/>
      <c r="BO127" s="95"/>
      <c r="BP127" s="95"/>
      <c r="BQ127" s="95"/>
    </row>
    <row r="128" spans="1:69" s="5" customFormat="1" ht="21" customHeight="1" thickBot="1">
      <c r="A128" s="53"/>
      <c r="B128" s="53"/>
      <c r="C128" s="53"/>
      <c r="D128" s="358"/>
      <c r="E128" s="374"/>
      <c r="F128" s="359"/>
      <c r="G128" s="381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3"/>
      <c r="U128" s="352"/>
      <c r="V128" s="367"/>
      <c r="W128" s="352"/>
      <c r="X128" s="367"/>
      <c r="Y128" s="352"/>
      <c r="Z128" s="367"/>
      <c r="AA128" s="352"/>
      <c r="AB128" s="353"/>
      <c r="AC128" s="390"/>
      <c r="AD128" s="391"/>
      <c r="AE128" s="353"/>
      <c r="AF128" s="367"/>
      <c r="AG128" s="358"/>
      <c r="AH128" s="359"/>
      <c r="AI128" s="352"/>
      <c r="AJ128" s="367"/>
      <c r="AK128" s="352"/>
      <c r="AL128" s="367"/>
      <c r="AM128" s="352"/>
      <c r="AN128" s="367"/>
      <c r="AO128" s="398"/>
      <c r="AP128" s="399"/>
      <c r="AQ128" s="331">
        <v>18</v>
      </c>
      <c r="AR128" s="344"/>
      <c r="AS128" s="332">
        <v>18</v>
      </c>
      <c r="AT128" s="344"/>
      <c r="AU128" s="331">
        <v>18</v>
      </c>
      <c r="AV128" s="344"/>
      <c r="AW128" s="332">
        <v>18</v>
      </c>
      <c r="AX128" s="344"/>
      <c r="AY128" s="331">
        <v>18</v>
      </c>
      <c r="AZ128" s="344"/>
      <c r="BA128" s="332">
        <v>18</v>
      </c>
      <c r="BB128" s="333"/>
      <c r="BC128" s="306">
        <v>18</v>
      </c>
      <c r="BD128" s="345"/>
      <c r="BE128" s="346">
        <v>9</v>
      </c>
      <c r="BF128" s="347"/>
      <c r="BG128" s="53"/>
      <c r="BH128" s="205"/>
      <c r="BI128" s="198"/>
      <c r="BK128" s="150"/>
      <c r="BL128" s="95"/>
      <c r="BM128" s="95"/>
      <c r="BN128" s="95"/>
      <c r="BO128" s="95"/>
      <c r="BP128" s="95"/>
      <c r="BQ128" s="95"/>
    </row>
    <row r="129" spans="1:65" s="178" customFormat="1" ht="26.25" thickBot="1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4"/>
      <c r="N129" s="174"/>
      <c r="O129" s="175"/>
      <c r="P129" s="175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7"/>
      <c r="AC129" s="177"/>
      <c r="AD129" s="177"/>
      <c r="AE129" s="177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/>
      <c r="BF129" s="173"/>
      <c r="BG129" s="173"/>
      <c r="BH129" s="218"/>
      <c r="BI129" s="219"/>
      <c r="BJ129" s="177"/>
      <c r="BK129" s="173"/>
      <c r="BL129" s="173"/>
      <c r="BM129" s="173"/>
    </row>
    <row r="130" spans="1:69" s="3" customFormat="1" ht="21" customHeight="1" thickBot="1">
      <c r="A130" s="51"/>
      <c r="B130" s="51"/>
      <c r="C130" s="51"/>
      <c r="D130" s="816" t="s">
        <v>199</v>
      </c>
      <c r="E130" s="817"/>
      <c r="F130" s="832"/>
      <c r="G130" s="818" t="s">
        <v>95</v>
      </c>
      <c r="H130" s="573"/>
      <c r="I130" s="573"/>
      <c r="J130" s="573"/>
      <c r="K130" s="573"/>
      <c r="L130" s="573"/>
      <c r="M130" s="573"/>
      <c r="N130" s="573"/>
      <c r="O130" s="573"/>
      <c r="P130" s="573"/>
      <c r="Q130" s="573"/>
      <c r="R130" s="573"/>
      <c r="S130" s="573"/>
      <c r="T130" s="574"/>
      <c r="U130" s="297" t="s">
        <v>127</v>
      </c>
      <c r="V130" s="298"/>
      <c r="W130" s="296"/>
      <c r="X130" s="295"/>
      <c r="Y130" s="419"/>
      <c r="Z130" s="831"/>
      <c r="AA130" s="696"/>
      <c r="AB130" s="421"/>
      <c r="AC130" s="297">
        <v>19</v>
      </c>
      <c r="AD130" s="298"/>
      <c r="AE130" s="296">
        <f>AC130*30</f>
        <v>570</v>
      </c>
      <c r="AF130" s="295"/>
      <c r="AG130" s="297">
        <f>AI130+AM130+AK130</f>
        <v>360</v>
      </c>
      <c r="AH130" s="295"/>
      <c r="AI130" s="297">
        <v>180</v>
      </c>
      <c r="AJ130" s="298"/>
      <c r="AK130" s="296">
        <v>180</v>
      </c>
      <c r="AL130" s="298"/>
      <c r="AM130" s="296"/>
      <c r="AN130" s="295"/>
      <c r="AO130" s="297">
        <f>AE130-AG130</f>
        <v>210</v>
      </c>
      <c r="AP130" s="295"/>
      <c r="AQ130" s="297">
        <v>6.5</v>
      </c>
      <c r="AR130" s="298"/>
      <c r="AS130" s="296">
        <v>6.5</v>
      </c>
      <c r="AT130" s="295"/>
      <c r="AU130" s="297">
        <v>7</v>
      </c>
      <c r="AV130" s="298"/>
      <c r="AW130" s="296"/>
      <c r="AX130" s="295"/>
      <c r="AY130" s="297"/>
      <c r="AZ130" s="298"/>
      <c r="BA130" s="296"/>
      <c r="BB130" s="295"/>
      <c r="BC130" s="297"/>
      <c r="BD130" s="298"/>
      <c r="BE130" s="296"/>
      <c r="BF130" s="295"/>
      <c r="BG130" s="164"/>
      <c r="BH130" s="210">
        <f>(AE130-BJ130*30-BK130*45-BL130*30)*0.6</f>
        <v>288</v>
      </c>
      <c r="BI130" s="210">
        <f>(AE130-BJ130*30-BK130*45-BL130*30)*0.66</f>
        <v>316.8</v>
      </c>
      <c r="BJ130" s="170">
        <v>3</v>
      </c>
      <c r="BK130" s="169"/>
      <c r="BL130" s="169"/>
      <c r="BM130" s="172"/>
      <c r="BN130" s="242">
        <v>1</v>
      </c>
      <c r="BO130" s="51">
        <f>BN130*18</f>
        <v>18</v>
      </c>
      <c r="BP130" s="51"/>
      <c r="BQ130" s="51"/>
    </row>
    <row r="131" spans="1:67" s="3" customFormat="1" ht="23.25" customHeight="1">
      <c r="A131" s="51"/>
      <c r="B131" s="51"/>
      <c r="C131" s="51"/>
      <c r="D131" s="619" t="s">
        <v>111</v>
      </c>
      <c r="E131" s="587"/>
      <c r="F131" s="710"/>
      <c r="G131" s="684" t="s">
        <v>154</v>
      </c>
      <c r="H131" s="685"/>
      <c r="I131" s="685"/>
      <c r="J131" s="685"/>
      <c r="K131" s="685"/>
      <c r="L131" s="685"/>
      <c r="M131" s="685"/>
      <c r="N131" s="685"/>
      <c r="O131" s="685"/>
      <c r="P131" s="685"/>
      <c r="Q131" s="685"/>
      <c r="R131" s="685"/>
      <c r="S131" s="685"/>
      <c r="T131" s="686"/>
      <c r="U131" s="633">
        <v>1</v>
      </c>
      <c r="V131" s="458"/>
      <c r="W131" s="600"/>
      <c r="X131" s="608"/>
      <c r="Y131" s="674"/>
      <c r="Z131" s="675"/>
      <c r="AA131" s="631"/>
      <c r="AB131" s="632"/>
      <c r="AC131" s="633">
        <v>6.5</v>
      </c>
      <c r="AD131" s="458"/>
      <c r="AE131" s="600">
        <f>AC131*30</f>
        <v>195</v>
      </c>
      <c r="AF131" s="608"/>
      <c r="AG131" s="633">
        <f>AI131+AM131+AK131</f>
        <v>117</v>
      </c>
      <c r="AH131" s="608"/>
      <c r="AI131" s="633">
        <v>63</v>
      </c>
      <c r="AJ131" s="458"/>
      <c r="AK131" s="600">
        <v>54</v>
      </c>
      <c r="AL131" s="458"/>
      <c r="AM131" s="600"/>
      <c r="AN131" s="608"/>
      <c r="AO131" s="633">
        <f>AE131-AG131</f>
        <v>78</v>
      </c>
      <c r="AP131" s="608"/>
      <c r="AQ131" s="633">
        <v>6.5</v>
      </c>
      <c r="AR131" s="458"/>
      <c r="AS131" s="600"/>
      <c r="AT131" s="608"/>
      <c r="AU131" s="633"/>
      <c r="AV131" s="458"/>
      <c r="AW131" s="600"/>
      <c r="AX131" s="608"/>
      <c r="AY131" s="633"/>
      <c r="AZ131" s="458"/>
      <c r="BA131" s="600"/>
      <c r="BB131" s="608"/>
      <c r="BC131" s="633"/>
      <c r="BD131" s="458"/>
      <c r="BE131" s="600"/>
      <c r="BF131" s="608"/>
      <c r="BG131" s="164"/>
      <c r="BH131" s="210">
        <f aca="true" t="shared" si="21" ref="BH131:BH194">(AE131-BJ131*30-BK131*45-BL131*30)*0.6</f>
        <v>99</v>
      </c>
      <c r="BI131" s="210">
        <f>(AE131-BJ131*30-BK131*45-BL131*30)*0.66</f>
        <v>108.9</v>
      </c>
      <c r="BJ131" s="170">
        <v>1</v>
      </c>
      <c r="BK131" s="169"/>
      <c r="BL131" s="169"/>
      <c r="BM131" s="172"/>
      <c r="BN131" s="242">
        <v>1</v>
      </c>
      <c r="BO131" s="51">
        <f>BN131*18</f>
        <v>18</v>
      </c>
    </row>
    <row r="132" spans="1:67" s="3" customFormat="1" ht="23.25" customHeight="1">
      <c r="A132" s="51"/>
      <c r="B132" s="51"/>
      <c r="C132" s="51"/>
      <c r="D132" s="473" t="s">
        <v>111</v>
      </c>
      <c r="E132" s="424"/>
      <c r="F132" s="425"/>
      <c r="G132" s="703" t="s">
        <v>155</v>
      </c>
      <c r="H132" s="687"/>
      <c r="I132" s="687"/>
      <c r="J132" s="687"/>
      <c r="K132" s="687"/>
      <c r="L132" s="687"/>
      <c r="M132" s="687"/>
      <c r="N132" s="687"/>
      <c r="O132" s="687"/>
      <c r="P132" s="687"/>
      <c r="Q132" s="687"/>
      <c r="R132" s="687"/>
      <c r="S132" s="687"/>
      <c r="T132" s="688"/>
      <c r="U132" s="634">
        <v>2</v>
      </c>
      <c r="V132" s="330"/>
      <c r="W132" s="329"/>
      <c r="X132" s="635"/>
      <c r="Y132" s="679"/>
      <c r="Z132" s="680"/>
      <c r="AA132" s="706"/>
      <c r="AB132" s="707"/>
      <c r="AC132" s="634">
        <v>6.5</v>
      </c>
      <c r="AD132" s="330"/>
      <c r="AE132" s="329">
        <f>AC132*30</f>
        <v>195</v>
      </c>
      <c r="AF132" s="635"/>
      <c r="AG132" s="634">
        <f>AI132+AM132+AK132</f>
        <v>117</v>
      </c>
      <c r="AH132" s="635"/>
      <c r="AI132" s="634">
        <v>54</v>
      </c>
      <c r="AJ132" s="330"/>
      <c r="AK132" s="329">
        <v>63</v>
      </c>
      <c r="AL132" s="330"/>
      <c r="AM132" s="329"/>
      <c r="AN132" s="635"/>
      <c r="AO132" s="634">
        <f>AE132-AG132</f>
        <v>78</v>
      </c>
      <c r="AP132" s="635"/>
      <c r="AQ132" s="634"/>
      <c r="AR132" s="330"/>
      <c r="AS132" s="329">
        <v>6.5</v>
      </c>
      <c r="AT132" s="635"/>
      <c r="AU132" s="634"/>
      <c r="AV132" s="330"/>
      <c r="AW132" s="329"/>
      <c r="AX132" s="635"/>
      <c r="AY132" s="634"/>
      <c r="AZ132" s="330"/>
      <c r="BA132" s="329"/>
      <c r="BB132" s="635"/>
      <c r="BC132" s="634"/>
      <c r="BD132" s="330"/>
      <c r="BE132" s="329"/>
      <c r="BF132" s="635"/>
      <c r="BG132" s="164"/>
      <c r="BH132" s="210">
        <f t="shared" si="21"/>
        <v>99</v>
      </c>
      <c r="BI132" s="210">
        <f>(AE132-BJ132*30-BK132*45-BL132*30)*0.66</f>
        <v>108.9</v>
      </c>
      <c r="BJ132" s="170">
        <v>1</v>
      </c>
      <c r="BK132" s="169"/>
      <c r="BL132" s="169"/>
      <c r="BM132" s="172"/>
      <c r="BN132" s="242">
        <v>1.5</v>
      </c>
      <c r="BO132" s="51">
        <f aca="true" t="shared" si="22" ref="BO132:BO150">BN132*18</f>
        <v>27</v>
      </c>
    </row>
    <row r="133" spans="1:67" s="3" customFormat="1" ht="23.25" customHeight="1" thickBot="1">
      <c r="A133" s="51"/>
      <c r="B133" s="51"/>
      <c r="C133" s="51"/>
      <c r="D133" s="473" t="s">
        <v>111</v>
      </c>
      <c r="E133" s="424"/>
      <c r="F133" s="425"/>
      <c r="G133" s="681" t="s">
        <v>156</v>
      </c>
      <c r="H133" s="682"/>
      <c r="I133" s="682"/>
      <c r="J133" s="682"/>
      <c r="K133" s="682"/>
      <c r="L133" s="682"/>
      <c r="M133" s="682"/>
      <c r="N133" s="682"/>
      <c r="O133" s="682"/>
      <c r="P133" s="682"/>
      <c r="Q133" s="682"/>
      <c r="R133" s="682"/>
      <c r="S133" s="682"/>
      <c r="T133" s="683"/>
      <c r="U133" s="406">
        <v>3</v>
      </c>
      <c r="V133" s="407"/>
      <c r="W133" s="311"/>
      <c r="X133" s="405"/>
      <c r="Y133" s="704"/>
      <c r="Z133" s="676"/>
      <c r="AA133" s="699"/>
      <c r="AB133" s="705"/>
      <c r="AC133" s="406">
        <v>6</v>
      </c>
      <c r="AD133" s="407"/>
      <c r="AE133" s="311">
        <f>AC133*30</f>
        <v>180</v>
      </c>
      <c r="AF133" s="405"/>
      <c r="AG133" s="406">
        <f>AI133+AM133+AK133</f>
        <v>126</v>
      </c>
      <c r="AH133" s="405"/>
      <c r="AI133" s="406">
        <v>63</v>
      </c>
      <c r="AJ133" s="407"/>
      <c r="AK133" s="311">
        <v>63</v>
      </c>
      <c r="AL133" s="407"/>
      <c r="AM133" s="311"/>
      <c r="AN133" s="405"/>
      <c r="AO133" s="406">
        <f>AE133-AG133</f>
        <v>54</v>
      </c>
      <c r="AP133" s="405"/>
      <c r="AQ133" s="406"/>
      <c r="AR133" s="407"/>
      <c r="AS133" s="311"/>
      <c r="AT133" s="405"/>
      <c r="AU133" s="406">
        <v>7</v>
      </c>
      <c r="AV133" s="407"/>
      <c r="AW133" s="311"/>
      <c r="AX133" s="405"/>
      <c r="AY133" s="406"/>
      <c r="AZ133" s="407"/>
      <c r="BA133" s="311"/>
      <c r="BB133" s="405"/>
      <c r="BC133" s="406"/>
      <c r="BD133" s="407"/>
      <c r="BE133" s="311"/>
      <c r="BF133" s="405"/>
      <c r="BG133" s="164"/>
      <c r="BH133" s="210">
        <f t="shared" si="21"/>
        <v>90</v>
      </c>
      <c r="BI133" s="210">
        <f>(AE133-BJ133*30-BK133*45-BL133*30)*0.66</f>
        <v>99</v>
      </c>
      <c r="BJ133" s="170">
        <v>1</v>
      </c>
      <c r="BK133" s="169"/>
      <c r="BL133" s="169"/>
      <c r="BM133" s="172"/>
      <c r="BN133" s="242">
        <v>2</v>
      </c>
      <c r="BO133" s="51">
        <f t="shared" si="22"/>
        <v>36</v>
      </c>
    </row>
    <row r="134" spans="1:67" s="3" customFormat="1" ht="23.25" customHeight="1" thickBot="1">
      <c r="A134" s="51"/>
      <c r="B134" s="51"/>
      <c r="C134" s="51"/>
      <c r="D134" s="239"/>
      <c r="E134" s="239"/>
      <c r="F134" s="239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164"/>
      <c r="V134" s="164"/>
      <c r="W134" s="164"/>
      <c r="X134" s="164"/>
      <c r="Y134" s="244"/>
      <c r="Z134" s="244"/>
      <c r="AA134" s="244"/>
      <c r="AB134" s="24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210">
        <f t="shared" si="21"/>
        <v>0</v>
      </c>
      <c r="BI134" s="211"/>
      <c r="BJ134" s="166"/>
      <c r="BK134" s="154"/>
      <c r="BL134" s="154"/>
      <c r="BM134" s="172"/>
      <c r="BN134" s="242"/>
      <c r="BO134" s="51"/>
    </row>
    <row r="135" spans="1:69" s="3" customFormat="1" ht="21" customHeight="1" thickBot="1">
      <c r="A135" s="51"/>
      <c r="B135" s="51"/>
      <c r="C135" s="51"/>
      <c r="D135" s="816" t="s">
        <v>201</v>
      </c>
      <c r="E135" s="817"/>
      <c r="F135" s="832"/>
      <c r="G135" s="818" t="s">
        <v>96</v>
      </c>
      <c r="H135" s="573"/>
      <c r="I135" s="573"/>
      <c r="J135" s="573"/>
      <c r="K135" s="573"/>
      <c r="L135" s="573"/>
      <c r="M135" s="573"/>
      <c r="N135" s="573"/>
      <c r="O135" s="573"/>
      <c r="P135" s="573"/>
      <c r="Q135" s="573"/>
      <c r="R135" s="573"/>
      <c r="S135" s="573"/>
      <c r="T135" s="574"/>
      <c r="U135" s="297">
        <v>2</v>
      </c>
      <c r="V135" s="298"/>
      <c r="W135" s="296" t="s">
        <v>99</v>
      </c>
      <c r="X135" s="295"/>
      <c r="Y135" s="419"/>
      <c r="Z135" s="831"/>
      <c r="AA135" s="696"/>
      <c r="AB135" s="421"/>
      <c r="AC135" s="297">
        <v>12</v>
      </c>
      <c r="AD135" s="298"/>
      <c r="AE135" s="296">
        <f>AC135*30</f>
        <v>360</v>
      </c>
      <c r="AF135" s="295"/>
      <c r="AG135" s="297">
        <f>AI135+AM135+AK135</f>
        <v>180</v>
      </c>
      <c r="AH135" s="295"/>
      <c r="AI135" s="297">
        <v>108</v>
      </c>
      <c r="AJ135" s="298"/>
      <c r="AK135" s="296">
        <v>36</v>
      </c>
      <c r="AL135" s="298"/>
      <c r="AM135" s="296">
        <v>36</v>
      </c>
      <c r="AN135" s="295"/>
      <c r="AO135" s="297">
        <f>AE135-AG135</f>
        <v>180</v>
      </c>
      <c r="AP135" s="295"/>
      <c r="AQ135" s="297"/>
      <c r="AR135" s="298"/>
      <c r="AS135" s="296">
        <v>5</v>
      </c>
      <c r="AT135" s="295"/>
      <c r="AU135" s="297">
        <v>5</v>
      </c>
      <c r="AV135" s="298"/>
      <c r="AW135" s="296"/>
      <c r="AX135" s="295"/>
      <c r="AY135" s="297"/>
      <c r="AZ135" s="298"/>
      <c r="BA135" s="296"/>
      <c r="BB135" s="295"/>
      <c r="BC135" s="297"/>
      <c r="BD135" s="298"/>
      <c r="BE135" s="296"/>
      <c r="BF135" s="295"/>
      <c r="BG135" s="164"/>
      <c r="BH135" s="210">
        <f t="shared" si="21"/>
        <v>198</v>
      </c>
      <c r="BI135" s="210">
        <f>(AE135-BJ135*30-BK135*45-BL135*30)*0.66</f>
        <v>217.8</v>
      </c>
      <c r="BJ135" s="170">
        <v>1</v>
      </c>
      <c r="BK135" s="169"/>
      <c r="BL135" s="170"/>
      <c r="BM135" s="172"/>
      <c r="BN135" s="242">
        <v>2.5</v>
      </c>
      <c r="BO135" s="51">
        <f>BN135*18</f>
        <v>45</v>
      </c>
      <c r="BP135" s="51"/>
      <c r="BQ135" s="51"/>
    </row>
    <row r="136" spans="1:67" s="3" customFormat="1" ht="18" customHeight="1">
      <c r="A136" s="51"/>
      <c r="B136" s="51"/>
      <c r="C136" s="51"/>
      <c r="D136" s="586" t="s">
        <v>112</v>
      </c>
      <c r="E136" s="587"/>
      <c r="F136" s="710"/>
      <c r="G136" s="684" t="s">
        <v>157</v>
      </c>
      <c r="H136" s="685"/>
      <c r="I136" s="685"/>
      <c r="J136" s="685"/>
      <c r="K136" s="685"/>
      <c r="L136" s="685"/>
      <c r="M136" s="685"/>
      <c r="N136" s="685"/>
      <c r="O136" s="685"/>
      <c r="P136" s="685"/>
      <c r="Q136" s="685"/>
      <c r="R136" s="685"/>
      <c r="S136" s="685"/>
      <c r="T136" s="686"/>
      <c r="U136" s="633">
        <v>2</v>
      </c>
      <c r="V136" s="458"/>
      <c r="W136" s="600"/>
      <c r="X136" s="608"/>
      <c r="Y136" s="674"/>
      <c r="Z136" s="675"/>
      <c r="AA136" s="631"/>
      <c r="AB136" s="632"/>
      <c r="AC136" s="633">
        <v>6</v>
      </c>
      <c r="AD136" s="458"/>
      <c r="AE136" s="600">
        <f>AC136*30</f>
        <v>180</v>
      </c>
      <c r="AF136" s="608"/>
      <c r="AG136" s="633">
        <f>AI136+AM136+AK136</f>
        <v>90</v>
      </c>
      <c r="AH136" s="608"/>
      <c r="AI136" s="633">
        <v>54</v>
      </c>
      <c r="AJ136" s="458"/>
      <c r="AK136" s="600">
        <v>18</v>
      </c>
      <c r="AL136" s="458"/>
      <c r="AM136" s="600">
        <v>18</v>
      </c>
      <c r="AN136" s="608"/>
      <c r="AO136" s="633">
        <f>AE136-AG136</f>
        <v>90</v>
      </c>
      <c r="AP136" s="608"/>
      <c r="AQ136" s="633"/>
      <c r="AR136" s="458"/>
      <c r="AS136" s="600">
        <v>5</v>
      </c>
      <c r="AT136" s="608"/>
      <c r="AU136" s="633"/>
      <c r="AV136" s="458"/>
      <c r="AW136" s="600"/>
      <c r="AX136" s="608"/>
      <c r="AY136" s="633"/>
      <c r="AZ136" s="458"/>
      <c r="BA136" s="600"/>
      <c r="BB136" s="608"/>
      <c r="BC136" s="633"/>
      <c r="BD136" s="458"/>
      <c r="BE136" s="600"/>
      <c r="BF136" s="608"/>
      <c r="BG136" s="164"/>
      <c r="BH136" s="210">
        <f t="shared" si="21"/>
        <v>90</v>
      </c>
      <c r="BI136" s="210">
        <f>(AE136-BJ136*30-BK136*45-BL136*30)*0.66</f>
        <v>99</v>
      </c>
      <c r="BJ136" s="170">
        <v>1</v>
      </c>
      <c r="BK136" s="169"/>
      <c r="BL136" s="170"/>
      <c r="BM136" s="172"/>
      <c r="BN136" s="242">
        <v>3</v>
      </c>
      <c r="BO136" s="51">
        <f t="shared" si="22"/>
        <v>54</v>
      </c>
    </row>
    <row r="137" spans="1:67" s="3" customFormat="1" ht="18" customHeight="1" thickBot="1">
      <c r="A137" s="51"/>
      <c r="B137" s="51"/>
      <c r="C137" s="51"/>
      <c r="D137" s="432" t="s">
        <v>112</v>
      </c>
      <c r="E137" s="433"/>
      <c r="F137" s="480"/>
      <c r="G137" s="481" t="s">
        <v>158</v>
      </c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3"/>
      <c r="U137" s="309"/>
      <c r="V137" s="310"/>
      <c r="W137" s="310" t="s">
        <v>99</v>
      </c>
      <c r="X137" s="403"/>
      <c r="Y137" s="676"/>
      <c r="Z137" s="677"/>
      <c r="AA137" s="677"/>
      <c r="AB137" s="699"/>
      <c r="AC137" s="309">
        <v>6</v>
      </c>
      <c r="AD137" s="310"/>
      <c r="AE137" s="310">
        <f>AC137*30</f>
        <v>180</v>
      </c>
      <c r="AF137" s="403"/>
      <c r="AG137" s="309">
        <f>AI137+AM137+AK137</f>
        <v>90</v>
      </c>
      <c r="AH137" s="403"/>
      <c r="AI137" s="309">
        <v>54</v>
      </c>
      <c r="AJ137" s="310"/>
      <c r="AK137" s="310">
        <v>18</v>
      </c>
      <c r="AL137" s="310"/>
      <c r="AM137" s="310">
        <v>18</v>
      </c>
      <c r="AN137" s="403"/>
      <c r="AO137" s="309">
        <f>AE137-AG137</f>
        <v>90</v>
      </c>
      <c r="AP137" s="403"/>
      <c r="AQ137" s="407"/>
      <c r="AR137" s="310"/>
      <c r="AS137" s="310"/>
      <c r="AT137" s="311"/>
      <c r="AU137" s="309">
        <v>5</v>
      </c>
      <c r="AV137" s="310"/>
      <c r="AW137" s="310"/>
      <c r="AX137" s="403"/>
      <c r="AY137" s="309"/>
      <c r="AZ137" s="310"/>
      <c r="BA137" s="310"/>
      <c r="BB137" s="403"/>
      <c r="BC137" s="309"/>
      <c r="BD137" s="310"/>
      <c r="BE137" s="310"/>
      <c r="BF137" s="403"/>
      <c r="BG137" s="164"/>
      <c r="BH137" s="210">
        <f t="shared" si="21"/>
        <v>108</v>
      </c>
      <c r="BI137" s="210">
        <f>(AE137-BJ137*30-BK137*45-BL137*30)*0.66</f>
        <v>118.80000000000001</v>
      </c>
      <c r="BJ137" s="170"/>
      <c r="BK137" s="169"/>
      <c r="BL137" s="170"/>
      <c r="BM137" s="172"/>
      <c r="BN137" s="242">
        <v>3.5</v>
      </c>
      <c r="BO137" s="51">
        <f t="shared" si="22"/>
        <v>63</v>
      </c>
    </row>
    <row r="138" spans="60:67" ht="20.25">
      <c r="BH138" s="210">
        <f t="shared" si="21"/>
        <v>0</v>
      </c>
      <c r="BN138" s="242">
        <v>4</v>
      </c>
      <c r="BO138" s="51">
        <f t="shared" si="22"/>
        <v>72</v>
      </c>
    </row>
    <row r="139" spans="60:67" ht="21" thickBot="1">
      <c r="BH139" s="210">
        <f t="shared" si="21"/>
        <v>0</v>
      </c>
      <c r="BN139" s="242">
        <v>4.5</v>
      </c>
      <c r="BO139" s="51">
        <f t="shared" si="22"/>
        <v>81</v>
      </c>
    </row>
    <row r="140" spans="4:67" s="51" customFormat="1" ht="18" customHeight="1" thickBot="1">
      <c r="D140" s="811" t="s">
        <v>113</v>
      </c>
      <c r="E140" s="812"/>
      <c r="F140" s="813"/>
      <c r="G140" s="764" t="s">
        <v>255</v>
      </c>
      <c r="H140" s="765"/>
      <c r="I140" s="765"/>
      <c r="J140" s="765"/>
      <c r="K140" s="765"/>
      <c r="L140" s="765"/>
      <c r="M140" s="765"/>
      <c r="N140" s="765"/>
      <c r="O140" s="765"/>
      <c r="P140" s="765"/>
      <c r="Q140" s="765"/>
      <c r="R140" s="765"/>
      <c r="S140" s="765"/>
      <c r="T140" s="766"/>
      <c r="U140" s="626"/>
      <c r="V140" s="627"/>
      <c r="W140" s="627"/>
      <c r="X140" s="636"/>
      <c r="Y140" s="694"/>
      <c r="Z140" s="695"/>
      <c r="AA140" s="695"/>
      <c r="AB140" s="696"/>
      <c r="AC140" s="626">
        <v>8</v>
      </c>
      <c r="AD140" s="627"/>
      <c r="AE140" s="627">
        <f>AC140*30</f>
        <v>240</v>
      </c>
      <c r="AF140" s="636"/>
      <c r="AG140" s="298">
        <v>117</v>
      </c>
      <c r="AH140" s="296"/>
      <c r="AI140" s="626">
        <v>36</v>
      </c>
      <c r="AJ140" s="627"/>
      <c r="AK140" s="627">
        <v>81</v>
      </c>
      <c r="AL140" s="627"/>
      <c r="AM140" s="627"/>
      <c r="AN140" s="636"/>
      <c r="AO140" s="298">
        <f>AE140-AG140</f>
        <v>123</v>
      </c>
      <c r="AP140" s="636"/>
      <c r="AQ140" s="626">
        <v>3.5</v>
      </c>
      <c r="AR140" s="627"/>
      <c r="AS140" s="627">
        <v>3</v>
      </c>
      <c r="AT140" s="636"/>
      <c r="AU140" s="626"/>
      <c r="AV140" s="627"/>
      <c r="AW140" s="627"/>
      <c r="AX140" s="636"/>
      <c r="AY140" s="626"/>
      <c r="AZ140" s="627"/>
      <c r="BA140" s="627"/>
      <c r="BB140" s="636"/>
      <c r="BC140" s="626"/>
      <c r="BD140" s="627"/>
      <c r="BE140" s="627"/>
      <c r="BF140" s="636"/>
      <c r="BG140" s="164"/>
      <c r="BH140" s="210">
        <f t="shared" si="21"/>
        <v>126</v>
      </c>
      <c r="BI140" s="210">
        <f>(AE140-BJ140*30-BK140*45-BL140*30)*0.66</f>
        <v>138.6</v>
      </c>
      <c r="BJ140" s="170">
        <v>1</v>
      </c>
      <c r="BK140" s="169"/>
      <c r="BL140" s="170"/>
      <c r="BM140" s="172"/>
      <c r="BN140" s="242">
        <v>5</v>
      </c>
      <c r="BO140" s="51">
        <f t="shared" si="22"/>
        <v>90</v>
      </c>
    </row>
    <row r="141" spans="4:67" s="51" customFormat="1" ht="18" customHeight="1">
      <c r="D141" s="581" t="s">
        <v>113</v>
      </c>
      <c r="E141" s="581"/>
      <c r="F141" s="582"/>
      <c r="G141" s="658" t="s">
        <v>159</v>
      </c>
      <c r="H141" s="659"/>
      <c r="I141" s="659"/>
      <c r="J141" s="659"/>
      <c r="K141" s="659"/>
      <c r="L141" s="659"/>
      <c r="M141" s="659"/>
      <c r="N141" s="659"/>
      <c r="O141" s="659"/>
      <c r="P141" s="659"/>
      <c r="Q141" s="659"/>
      <c r="R141" s="659"/>
      <c r="S141" s="659"/>
      <c r="T141" s="673"/>
      <c r="U141" s="490">
        <v>1</v>
      </c>
      <c r="V141" s="491"/>
      <c r="W141" s="491"/>
      <c r="X141" s="531"/>
      <c r="Y141" s="700"/>
      <c r="Z141" s="701"/>
      <c r="AA141" s="701"/>
      <c r="AB141" s="702"/>
      <c r="AC141" s="490">
        <v>5.5</v>
      </c>
      <c r="AD141" s="491"/>
      <c r="AE141" s="491">
        <f>AC141*30</f>
        <v>165</v>
      </c>
      <c r="AF141" s="531"/>
      <c r="AG141" s="532">
        <f>AI141+AM141+AK141</f>
        <v>63</v>
      </c>
      <c r="AH141" s="561"/>
      <c r="AI141" s="490">
        <v>18</v>
      </c>
      <c r="AJ141" s="491"/>
      <c r="AK141" s="491">
        <v>45</v>
      </c>
      <c r="AL141" s="491"/>
      <c r="AM141" s="491"/>
      <c r="AN141" s="531"/>
      <c r="AO141" s="532">
        <f>AE141-AG141</f>
        <v>102</v>
      </c>
      <c r="AP141" s="531"/>
      <c r="AQ141" s="490">
        <v>3.5</v>
      </c>
      <c r="AR141" s="491"/>
      <c r="AS141" s="491"/>
      <c r="AT141" s="531"/>
      <c r="AU141" s="490"/>
      <c r="AV141" s="491"/>
      <c r="AW141" s="491"/>
      <c r="AX141" s="531"/>
      <c r="AY141" s="490"/>
      <c r="AZ141" s="491"/>
      <c r="BA141" s="491"/>
      <c r="BB141" s="531"/>
      <c r="BC141" s="490"/>
      <c r="BD141" s="491"/>
      <c r="BE141" s="491"/>
      <c r="BF141" s="531"/>
      <c r="BG141" s="164"/>
      <c r="BH141" s="210">
        <f t="shared" si="21"/>
        <v>81</v>
      </c>
      <c r="BI141" s="210">
        <f>(AE141-BJ141*30-BK141*45-BL141*30)*0.66</f>
        <v>89.10000000000001</v>
      </c>
      <c r="BJ141" s="170">
        <v>1</v>
      </c>
      <c r="BK141" s="169"/>
      <c r="BL141" s="170"/>
      <c r="BM141" s="172"/>
      <c r="BN141" s="242">
        <v>5.5</v>
      </c>
      <c r="BO141" s="51">
        <f t="shared" si="22"/>
        <v>99</v>
      </c>
    </row>
    <row r="142" spans="4:67" s="51" customFormat="1" ht="18" customHeight="1" thickBot="1">
      <c r="D142" s="292" t="s">
        <v>113</v>
      </c>
      <c r="E142" s="292"/>
      <c r="F142" s="473"/>
      <c r="G142" s="481" t="s">
        <v>160</v>
      </c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3"/>
      <c r="U142" s="309"/>
      <c r="V142" s="310"/>
      <c r="W142" s="310">
        <v>2</v>
      </c>
      <c r="X142" s="403"/>
      <c r="Y142" s="678"/>
      <c r="Z142" s="677"/>
      <c r="AA142" s="677"/>
      <c r="AB142" s="699"/>
      <c r="AC142" s="309">
        <v>2.5</v>
      </c>
      <c r="AD142" s="310"/>
      <c r="AE142" s="310">
        <f>AC142*30</f>
        <v>75</v>
      </c>
      <c r="AF142" s="403"/>
      <c r="AG142" s="407">
        <f>AI142+AM142+AK142</f>
        <v>54</v>
      </c>
      <c r="AH142" s="311"/>
      <c r="AI142" s="309">
        <v>18</v>
      </c>
      <c r="AJ142" s="310"/>
      <c r="AK142" s="310">
        <v>36</v>
      </c>
      <c r="AL142" s="310"/>
      <c r="AM142" s="310"/>
      <c r="AN142" s="403"/>
      <c r="AO142" s="407">
        <f>AE142-AG142</f>
        <v>21</v>
      </c>
      <c r="AP142" s="403"/>
      <c r="AQ142" s="309"/>
      <c r="AR142" s="310"/>
      <c r="AS142" s="310">
        <v>3</v>
      </c>
      <c r="AT142" s="403"/>
      <c r="AU142" s="309"/>
      <c r="AV142" s="310"/>
      <c r="AW142" s="310"/>
      <c r="AX142" s="403"/>
      <c r="AY142" s="309"/>
      <c r="AZ142" s="310"/>
      <c r="BA142" s="310"/>
      <c r="BB142" s="403"/>
      <c r="BC142" s="309"/>
      <c r="BD142" s="310"/>
      <c r="BE142" s="310"/>
      <c r="BF142" s="403"/>
      <c r="BG142" s="164"/>
      <c r="BH142" s="210">
        <f t="shared" si="21"/>
        <v>45</v>
      </c>
      <c r="BI142" s="220">
        <f>(AE142-BJ142*30-BK142*45-BL142*30)*0.66</f>
        <v>49.5</v>
      </c>
      <c r="BJ142" s="221"/>
      <c r="BK142" s="222"/>
      <c r="BL142" s="221"/>
      <c r="BM142" s="172"/>
      <c r="BN142" s="242">
        <v>6</v>
      </c>
      <c r="BO142" s="51">
        <f t="shared" si="22"/>
        <v>108</v>
      </c>
    </row>
    <row r="143" spans="4:67" s="51" customFormat="1" ht="18" customHeight="1" thickBot="1">
      <c r="D143" s="239"/>
      <c r="E143" s="239"/>
      <c r="F143" s="239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164"/>
      <c r="V143" s="164"/>
      <c r="W143" s="164"/>
      <c r="X143" s="164"/>
      <c r="Y143" s="244"/>
      <c r="Z143" s="244"/>
      <c r="AA143" s="244"/>
      <c r="AB143" s="24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210">
        <f t="shared" si="21"/>
        <v>0</v>
      </c>
      <c r="BI143" s="211"/>
      <c r="BJ143" s="166"/>
      <c r="BK143" s="154"/>
      <c r="BL143" s="166"/>
      <c r="BM143" s="172"/>
      <c r="BN143" s="242">
        <v>6.5</v>
      </c>
      <c r="BO143" s="51">
        <f t="shared" si="22"/>
        <v>117</v>
      </c>
    </row>
    <row r="144" spans="1:69" s="3" customFormat="1" ht="21" thickBot="1">
      <c r="A144" s="51"/>
      <c r="B144" s="51"/>
      <c r="C144" s="51"/>
      <c r="D144" s="811" t="s">
        <v>203</v>
      </c>
      <c r="E144" s="812"/>
      <c r="F144" s="813"/>
      <c r="G144" s="764" t="s">
        <v>98</v>
      </c>
      <c r="H144" s="765"/>
      <c r="I144" s="765"/>
      <c r="J144" s="765"/>
      <c r="K144" s="765"/>
      <c r="L144" s="765"/>
      <c r="M144" s="765"/>
      <c r="N144" s="765"/>
      <c r="O144" s="765"/>
      <c r="P144" s="765"/>
      <c r="Q144" s="765"/>
      <c r="R144" s="765"/>
      <c r="S144" s="765"/>
      <c r="T144" s="766"/>
      <c r="U144" s="626">
        <v>1</v>
      </c>
      <c r="V144" s="627"/>
      <c r="W144" s="627" t="s">
        <v>103</v>
      </c>
      <c r="X144" s="636"/>
      <c r="Y144" s="694"/>
      <c r="Z144" s="695"/>
      <c r="AA144" s="627">
        <v>2</v>
      </c>
      <c r="AB144" s="636"/>
      <c r="AC144" s="626">
        <v>6.5</v>
      </c>
      <c r="AD144" s="627"/>
      <c r="AE144" s="627">
        <f>AC144*30</f>
        <v>195</v>
      </c>
      <c r="AF144" s="636"/>
      <c r="AG144" s="626">
        <f>AI144+AM144+AK144</f>
        <v>90</v>
      </c>
      <c r="AH144" s="636"/>
      <c r="AI144" s="626">
        <v>36</v>
      </c>
      <c r="AJ144" s="627"/>
      <c r="AK144" s="627">
        <v>18</v>
      </c>
      <c r="AL144" s="627"/>
      <c r="AM144" s="627">
        <v>36</v>
      </c>
      <c r="AN144" s="636"/>
      <c r="AO144" s="626">
        <f>AE144-AG144</f>
        <v>105</v>
      </c>
      <c r="AP144" s="636"/>
      <c r="AQ144" s="626">
        <v>4</v>
      </c>
      <c r="AR144" s="627"/>
      <c r="AS144" s="627">
        <v>1</v>
      </c>
      <c r="AT144" s="636"/>
      <c r="AU144" s="626"/>
      <c r="AV144" s="627"/>
      <c r="AW144" s="627"/>
      <c r="AX144" s="636"/>
      <c r="AY144" s="626"/>
      <c r="AZ144" s="627"/>
      <c r="BA144" s="627"/>
      <c r="BB144" s="636"/>
      <c r="BC144" s="626"/>
      <c r="BD144" s="627"/>
      <c r="BE144" s="627"/>
      <c r="BF144" s="636"/>
      <c r="BG144" s="164"/>
      <c r="BH144" s="210">
        <f t="shared" si="21"/>
        <v>81</v>
      </c>
      <c r="BI144" s="223">
        <f>(AE144-BJ144*30-BK144*45-BL144*30)*0.66</f>
        <v>89.10000000000001</v>
      </c>
      <c r="BJ144" s="243">
        <v>1</v>
      </c>
      <c r="BK144" s="224"/>
      <c r="BL144" s="243">
        <v>1</v>
      </c>
      <c r="BM144" s="172"/>
      <c r="BN144" s="242">
        <v>7</v>
      </c>
      <c r="BO144" s="51">
        <f t="shared" si="22"/>
        <v>126</v>
      </c>
      <c r="BP144" s="51"/>
      <c r="BQ144" s="51"/>
    </row>
    <row r="145" spans="1:67" s="3" customFormat="1" ht="18" customHeight="1">
      <c r="A145" s="51"/>
      <c r="B145" s="51"/>
      <c r="C145" s="51"/>
      <c r="D145" s="580" t="s">
        <v>114</v>
      </c>
      <c r="E145" s="581"/>
      <c r="F145" s="582"/>
      <c r="G145" s="658" t="s">
        <v>161</v>
      </c>
      <c r="H145" s="659"/>
      <c r="I145" s="659"/>
      <c r="J145" s="659"/>
      <c r="K145" s="659"/>
      <c r="L145" s="659"/>
      <c r="M145" s="659"/>
      <c r="N145" s="659"/>
      <c r="O145" s="659"/>
      <c r="P145" s="659"/>
      <c r="Q145" s="659"/>
      <c r="R145" s="659"/>
      <c r="S145" s="659"/>
      <c r="T145" s="673"/>
      <c r="U145" s="490">
        <v>1</v>
      </c>
      <c r="V145" s="491"/>
      <c r="W145" s="491"/>
      <c r="X145" s="531"/>
      <c r="Y145" s="700"/>
      <c r="Z145" s="701"/>
      <c r="AA145" s="491"/>
      <c r="AB145" s="531"/>
      <c r="AC145" s="490">
        <v>4.5</v>
      </c>
      <c r="AD145" s="491"/>
      <c r="AE145" s="491">
        <f>AC145*30</f>
        <v>135</v>
      </c>
      <c r="AF145" s="531"/>
      <c r="AG145" s="490">
        <f>AI145+AM145+AK145</f>
        <v>72</v>
      </c>
      <c r="AH145" s="531"/>
      <c r="AI145" s="490">
        <v>36</v>
      </c>
      <c r="AJ145" s="491"/>
      <c r="AK145" s="491">
        <v>18</v>
      </c>
      <c r="AL145" s="491"/>
      <c r="AM145" s="491">
        <v>18</v>
      </c>
      <c r="AN145" s="531"/>
      <c r="AO145" s="490">
        <f>AE145-AG145</f>
        <v>63</v>
      </c>
      <c r="AP145" s="531"/>
      <c r="AQ145" s="490">
        <v>4</v>
      </c>
      <c r="AR145" s="491"/>
      <c r="AS145" s="491"/>
      <c r="AT145" s="531"/>
      <c r="AU145" s="490"/>
      <c r="AV145" s="491"/>
      <c r="AW145" s="491"/>
      <c r="AX145" s="531"/>
      <c r="AY145" s="490"/>
      <c r="AZ145" s="491"/>
      <c r="BA145" s="491"/>
      <c r="BB145" s="531"/>
      <c r="BC145" s="490"/>
      <c r="BD145" s="491"/>
      <c r="BE145" s="491"/>
      <c r="BF145" s="531"/>
      <c r="BG145" s="164"/>
      <c r="BH145" s="210">
        <f t="shared" si="21"/>
        <v>63</v>
      </c>
      <c r="BI145" s="210">
        <f>(AE145-BJ145*30-BK145*45-BL145*30)*0.66</f>
        <v>69.3</v>
      </c>
      <c r="BJ145" s="170">
        <v>1</v>
      </c>
      <c r="BK145" s="169"/>
      <c r="BL145" s="170"/>
      <c r="BM145" s="172"/>
      <c r="BN145" s="242">
        <v>7.5</v>
      </c>
      <c r="BO145" s="51">
        <f t="shared" si="22"/>
        <v>135</v>
      </c>
    </row>
    <row r="146" spans="1:67" s="3" customFormat="1" ht="18" customHeight="1">
      <c r="A146" s="51"/>
      <c r="B146" s="51"/>
      <c r="C146" s="51"/>
      <c r="D146" s="472" t="s">
        <v>114</v>
      </c>
      <c r="E146" s="292"/>
      <c r="F146" s="473"/>
      <c r="G146" s="575" t="s">
        <v>256</v>
      </c>
      <c r="H146" s="576"/>
      <c r="I146" s="576"/>
      <c r="J146" s="576"/>
      <c r="K146" s="576"/>
      <c r="L146" s="576"/>
      <c r="M146" s="576"/>
      <c r="N146" s="576"/>
      <c r="O146" s="576"/>
      <c r="P146" s="576"/>
      <c r="Q146" s="576"/>
      <c r="R146" s="576"/>
      <c r="S146" s="576"/>
      <c r="T146" s="604"/>
      <c r="U146" s="431"/>
      <c r="V146" s="293"/>
      <c r="W146" s="293" t="s">
        <v>103</v>
      </c>
      <c r="X146" s="441"/>
      <c r="Y146" s="550"/>
      <c r="Z146" s="546"/>
      <c r="AA146" s="293"/>
      <c r="AB146" s="441"/>
      <c r="AC146" s="431">
        <v>1</v>
      </c>
      <c r="AD146" s="293"/>
      <c r="AE146" s="293">
        <f>AC146*30</f>
        <v>30</v>
      </c>
      <c r="AF146" s="441"/>
      <c r="AG146" s="431">
        <f>AI146+AM146+AK146</f>
        <v>18</v>
      </c>
      <c r="AH146" s="441"/>
      <c r="AI146" s="431"/>
      <c r="AJ146" s="293"/>
      <c r="AK146" s="293"/>
      <c r="AL146" s="293"/>
      <c r="AM146" s="293">
        <v>18</v>
      </c>
      <c r="AN146" s="441"/>
      <c r="AO146" s="431">
        <f>AE146-AG146</f>
        <v>12</v>
      </c>
      <c r="AP146" s="441"/>
      <c r="AQ146" s="431"/>
      <c r="AR146" s="293"/>
      <c r="AS146" s="293">
        <v>1</v>
      </c>
      <c r="AT146" s="441"/>
      <c r="AU146" s="431"/>
      <c r="AV146" s="293"/>
      <c r="AW146" s="293"/>
      <c r="AX146" s="441"/>
      <c r="AY146" s="431"/>
      <c r="AZ146" s="293"/>
      <c r="BA146" s="293"/>
      <c r="BB146" s="441"/>
      <c r="BC146" s="431"/>
      <c r="BD146" s="293"/>
      <c r="BE146" s="293"/>
      <c r="BF146" s="441"/>
      <c r="BG146" s="164"/>
      <c r="BH146" s="210">
        <f t="shared" si="21"/>
        <v>18</v>
      </c>
      <c r="BI146" s="220">
        <f>(AE146-BJ146*30-BK146*45-BL146*30)*0.66</f>
        <v>19.8</v>
      </c>
      <c r="BJ146" s="221"/>
      <c r="BK146" s="222"/>
      <c r="BL146" s="221"/>
      <c r="BM146" s="172"/>
      <c r="BN146" s="242">
        <v>8</v>
      </c>
      <c r="BO146" s="51">
        <f t="shared" si="22"/>
        <v>144</v>
      </c>
    </row>
    <row r="147" spans="1:67" s="3" customFormat="1" ht="18" customHeight="1" thickBot="1">
      <c r="A147" s="51"/>
      <c r="B147" s="51"/>
      <c r="C147" s="51"/>
      <c r="D147" s="432" t="s">
        <v>257</v>
      </c>
      <c r="E147" s="433"/>
      <c r="F147" s="480"/>
      <c r="G147" s="481" t="s">
        <v>162</v>
      </c>
      <c r="H147" s="482"/>
      <c r="I147" s="482"/>
      <c r="J147" s="482"/>
      <c r="K147" s="482"/>
      <c r="L147" s="482"/>
      <c r="M147" s="482"/>
      <c r="N147" s="482"/>
      <c r="O147" s="482"/>
      <c r="P147" s="482"/>
      <c r="Q147" s="482"/>
      <c r="R147" s="482"/>
      <c r="S147" s="482"/>
      <c r="T147" s="483"/>
      <c r="U147" s="309"/>
      <c r="V147" s="310"/>
      <c r="W147" s="310"/>
      <c r="X147" s="403"/>
      <c r="Y147" s="678"/>
      <c r="Z147" s="677"/>
      <c r="AA147" s="310">
        <v>2</v>
      </c>
      <c r="AB147" s="403"/>
      <c r="AC147" s="309">
        <v>1</v>
      </c>
      <c r="AD147" s="310"/>
      <c r="AE147" s="310">
        <f>AC147*30</f>
        <v>30</v>
      </c>
      <c r="AF147" s="403"/>
      <c r="AG147" s="309">
        <f>AI147+AM147+AK147</f>
        <v>0</v>
      </c>
      <c r="AH147" s="403"/>
      <c r="AI147" s="309"/>
      <c r="AJ147" s="310"/>
      <c r="AK147" s="310"/>
      <c r="AL147" s="310"/>
      <c r="AM147" s="310"/>
      <c r="AN147" s="403"/>
      <c r="AO147" s="309">
        <f>AE147-AG147</f>
        <v>30</v>
      </c>
      <c r="AP147" s="403"/>
      <c r="AQ147" s="309"/>
      <c r="AR147" s="310"/>
      <c r="AS147" s="310"/>
      <c r="AT147" s="403"/>
      <c r="AU147" s="309"/>
      <c r="AV147" s="310"/>
      <c r="AW147" s="310"/>
      <c r="AX147" s="403"/>
      <c r="AY147" s="309"/>
      <c r="AZ147" s="310"/>
      <c r="BA147" s="310"/>
      <c r="BB147" s="403"/>
      <c r="BC147" s="309"/>
      <c r="BD147" s="310"/>
      <c r="BE147" s="310"/>
      <c r="BF147" s="403"/>
      <c r="BG147" s="164"/>
      <c r="BH147" s="210">
        <f t="shared" si="21"/>
        <v>18</v>
      </c>
      <c r="BI147" s="220">
        <f>(AE147-BJ147*30-BK147*45-BL147*30)*0.66</f>
        <v>19.8</v>
      </c>
      <c r="BJ147" s="221"/>
      <c r="BK147" s="222"/>
      <c r="BL147" s="221"/>
      <c r="BM147" s="172"/>
      <c r="BN147" s="242">
        <v>8.5</v>
      </c>
      <c r="BO147" s="51">
        <f t="shared" si="22"/>
        <v>153</v>
      </c>
    </row>
    <row r="148" spans="60:67" ht="21" thickBot="1">
      <c r="BH148" s="210">
        <f t="shared" si="21"/>
        <v>0</v>
      </c>
      <c r="BN148" s="242">
        <v>9</v>
      </c>
      <c r="BO148" s="51">
        <f t="shared" si="22"/>
        <v>162</v>
      </c>
    </row>
    <row r="149" spans="1:69" s="3" customFormat="1" ht="21" thickBot="1">
      <c r="A149" s="51"/>
      <c r="B149" s="51"/>
      <c r="C149" s="51"/>
      <c r="D149" s="811" t="s">
        <v>206</v>
      </c>
      <c r="E149" s="812"/>
      <c r="F149" s="813"/>
      <c r="G149" s="764" t="s">
        <v>109</v>
      </c>
      <c r="H149" s="765"/>
      <c r="I149" s="765"/>
      <c r="J149" s="765"/>
      <c r="K149" s="765"/>
      <c r="L149" s="765"/>
      <c r="M149" s="765"/>
      <c r="N149" s="765"/>
      <c r="O149" s="765"/>
      <c r="P149" s="765"/>
      <c r="Q149" s="765"/>
      <c r="R149" s="765"/>
      <c r="S149" s="765"/>
      <c r="T149" s="766"/>
      <c r="U149" s="626">
        <v>2.3</v>
      </c>
      <c r="V149" s="627"/>
      <c r="W149" s="627">
        <v>4</v>
      </c>
      <c r="X149" s="636"/>
      <c r="Y149" s="626"/>
      <c r="Z149" s="627"/>
      <c r="AA149" s="627"/>
      <c r="AB149" s="636"/>
      <c r="AC149" s="767">
        <f>SUM(AC150:AD152)</f>
        <v>11.5</v>
      </c>
      <c r="AD149" s="768"/>
      <c r="AE149" s="767">
        <f>SUM(AE150:AF152)</f>
        <v>345</v>
      </c>
      <c r="AF149" s="768"/>
      <c r="AG149" s="767">
        <f>SUM(AG150:AH152)</f>
        <v>180</v>
      </c>
      <c r="AH149" s="768"/>
      <c r="AI149" s="767">
        <f>SUM(AI150:AJ152)</f>
        <v>108</v>
      </c>
      <c r="AJ149" s="768"/>
      <c r="AK149" s="767">
        <f>SUM(AK150:AL152)</f>
        <v>72</v>
      </c>
      <c r="AL149" s="768"/>
      <c r="AM149" s="767"/>
      <c r="AN149" s="768"/>
      <c r="AO149" s="767">
        <f>SUM(AO150:AP152)</f>
        <v>165</v>
      </c>
      <c r="AP149" s="768"/>
      <c r="AQ149" s="626"/>
      <c r="AR149" s="627"/>
      <c r="AS149" s="627">
        <v>3</v>
      </c>
      <c r="AT149" s="636"/>
      <c r="AU149" s="626">
        <v>3</v>
      </c>
      <c r="AV149" s="627"/>
      <c r="AW149" s="627">
        <v>4</v>
      </c>
      <c r="AX149" s="636"/>
      <c r="AY149" s="626"/>
      <c r="AZ149" s="627"/>
      <c r="BA149" s="627"/>
      <c r="BB149" s="636"/>
      <c r="BC149" s="626"/>
      <c r="BD149" s="627"/>
      <c r="BE149" s="627"/>
      <c r="BF149" s="636"/>
      <c r="BG149" s="164"/>
      <c r="BH149" s="210">
        <f t="shared" si="21"/>
        <v>171</v>
      </c>
      <c r="BI149" s="210">
        <f>(AE149-BJ149*30-BK149*45-BL149*30)*0.6</f>
        <v>171</v>
      </c>
      <c r="BJ149" s="170">
        <v>2</v>
      </c>
      <c r="BK149" s="169"/>
      <c r="BL149" s="167"/>
      <c r="BM149" s="172"/>
      <c r="BN149" s="242">
        <v>9.5</v>
      </c>
      <c r="BO149" s="51">
        <f t="shared" si="22"/>
        <v>171</v>
      </c>
      <c r="BP149" s="51"/>
      <c r="BQ149" s="51"/>
    </row>
    <row r="150" spans="1:67" s="3" customFormat="1" ht="18" customHeight="1">
      <c r="A150" s="51"/>
      <c r="B150" s="51"/>
      <c r="C150" s="51"/>
      <c r="D150" s="580" t="s">
        <v>115</v>
      </c>
      <c r="E150" s="581"/>
      <c r="F150" s="582"/>
      <c r="G150" s="658" t="s">
        <v>163</v>
      </c>
      <c r="H150" s="659"/>
      <c r="I150" s="659"/>
      <c r="J150" s="659"/>
      <c r="K150" s="659"/>
      <c r="L150" s="659"/>
      <c r="M150" s="659"/>
      <c r="N150" s="659"/>
      <c r="O150" s="659"/>
      <c r="P150" s="659"/>
      <c r="Q150" s="659"/>
      <c r="R150" s="659"/>
      <c r="S150" s="659"/>
      <c r="T150" s="673"/>
      <c r="U150" s="490">
        <v>2</v>
      </c>
      <c r="V150" s="491"/>
      <c r="W150" s="491"/>
      <c r="X150" s="531"/>
      <c r="Y150" s="490"/>
      <c r="Z150" s="491"/>
      <c r="AA150" s="491"/>
      <c r="AB150" s="531"/>
      <c r="AC150" s="689">
        <v>3.5</v>
      </c>
      <c r="AD150" s="690"/>
      <c r="AE150" s="491">
        <f>AC150*30</f>
        <v>105</v>
      </c>
      <c r="AF150" s="531"/>
      <c r="AG150" s="490">
        <f>AI150+AM150+AK150</f>
        <v>54</v>
      </c>
      <c r="AH150" s="531"/>
      <c r="AI150" s="490">
        <v>36</v>
      </c>
      <c r="AJ150" s="491"/>
      <c r="AK150" s="491">
        <v>18</v>
      </c>
      <c r="AL150" s="491"/>
      <c r="AM150" s="491"/>
      <c r="AN150" s="531"/>
      <c r="AO150" s="490">
        <f>AE150-AG150</f>
        <v>51</v>
      </c>
      <c r="AP150" s="531"/>
      <c r="AQ150" s="490"/>
      <c r="AR150" s="491"/>
      <c r="AS150" s="491">
        <v>3</v>
      </c>
      <c r="AT150" s="531"/>
      <c r="AU150" s="490"/>
      <c r="AV150" s="491"/>
      <c r="AW150" s="491"/>
      <c r="AX150" s="531"/>
      <c r="AY150" s="490"/>
      <c r="AZ150" s="491"/>
      <c r="BA150" s="491"/>
      <c r="BB150" s="531"/>
      <c r="BC150" s="490"/>
      <c r="BD150" s="491"/>
      <c r="BE150" s="491"/>
      <c r="BF150" s="531"/>
      <c r="BG150" s="164"/>
      <c r="BH150" s="210">
        <f t="shared" si="21"/>
        <v>63</v>
      </c>
      <c r="BI150" s="210">
        <f>(AE150-BJ150*30-BK150*45-BL150*30)*0.66</f>
        <v>69.3</v>
      </c>
      <c r="BJ150" s="170"/>
      <c r="BK150" s="169"/>
      <c r="BL150" s="167"/>
      <c r="BM150" s="172"/>
      <c r="BN150" s="242">
        <v>10</v>
      </c>
      <c r="BO150" s="51">
        <f t="shared" si="22"/>
        <v>180</v>
      </c>
    </row>
    <row r="151" spans="1:65" s="3" customFormat="1" ht="18" customHeight="1">
      <c r="A151" s="51"/>
      <c r="B151" s="51"/>
      <c r="C151" s="51"/>
      <c r="D151" s="472" t="s">
        <v>115</v>
      </c>
      <c r="E151" s="292"/>
      <c r="F151" s="473"/>
      <c r="G151" s="575" t="s">
        <v>164</v>
      </c>
      <c r="H151" s="576"/>
      <c r="I151" s="576"/>
      <c r="J151" s="576"/>
      <c r="K151" s="576"/>
      <c r="L151" s="576"/>
      <c r="M151" s="576"/>
      <c r="N151" s="576"/>
      <c r="O151" s="576"/>
      <c r="P151" s="576"/>
      <c r="Q151" s="576"/>
      <c r="R151" s="576"/>
      <c r="S151" s="576"/>
      <c r="T151" s="604"/>
      <c r="U151" s="431">
        <v>3</v>
      </c>
      <c r="V151" s="293"/>
      <c r="W151" s="293"/>
      <c r="X151" s="441"/>
      <c r="Y151" s="431"/>
      <c r="Z151" s="293"/>
      <c r="AA151" s="293"/>
      <c r="AB151" s="441"/>
      <c r="AC151" s="663">
        <v>4</v>
      </c>
      <c r="AD151" s="559"/>
      <c r="AE151" s="293">
        <f>AC151*30</f>
        <v>120</v>
      </c>
      <c r="AF151" s="441"/>
      <c r="AG151" s="431">
        <f>AI151+AM151+AK151</f>
        <v>54</v>
      </c>
      <c r="AH151" s="441"/>
      <c r="AI151" s="431">
        <v>36</v>
      </c>
      <c r="AJ151" s="293"/>
      <c r="AK151" s="293">
        <v>18</v>
      </c>
      <c r="AL151" s="293"/>
      <c r="AM151" s="293"/>
      <c r="AN151" s="441"/>
      <c r="AO151" s="431">
        <f>AE151-AG151</f>
        <v>66</v>
      </c>
      <c r="AP151" s="441"/>
      <c r="AQ151" s="431"/>
      <c r="AR151" s="293"/>
      <c r="AS151" s="293"/>
      <c r="AT151" s="441"/>
      <c r="AU151" s="431">
        <v>3</v>
      </c>
      <c r="AV151" s="293"/>
      <c r="AW151" s="293"/>
      <c r="AX151" s="441"/>
      <c r="AY151" s="431"/>
      <c r="AZ151" s="293"/>
      <c r="BA151" s="293"/>
      <c r="BB151" s="441"/>
      <c r="BC151" s="431"/>
      <c r="BD151" s="293"/>
      <c r="BE151" s="293"/>
      <c r="BF151" s="441"/>
      <c r="BG151" s="164"/>
      <c r="BH151" s="210">
        <f t="shared" si="21"/>
        <v>72</v>
      </c>
      <c r="BI151" s="210">
        <f>(AE151-BJ151*30-BK151*45-BL151*30)*0.66</f>
        <v>79.2</v>
      </c>
      <c r="BJ151" s="170"/>
      <c r="BK151" s="169"/>
      <c r="BL151" s="167"/>
      <c r="BM151" s="172"/>
    </row>
    <row r="152" spans="1:68" s="3" customFormat="1" ht="18" customHeight="1" thickBot="1">
      <c r="A152" s="51"/>
      <c r="B152" s="51"/>
      <c r="C152" s="51"/>
      <c r="D152" s="432" t="s">
        <v>115</v>
      </c>
      <c r="E152" s="433"/>
      <c r="F152" s="480"/>
      <c r="G152" s="481" t="s">
        <v>165</v>
      </c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3"/>
      <c r="U152" s="309"/>
      <c r="V152" s="310"/>
      <c r="W152" s="310">
        <v>4</v>
      </c>
      <c r="X152" s="403"/>
      <c r="Y152" s="309"/>
      <c r="Z152" s="310"/>
      <c r="AA152" s="310"/>
      <c r="AB152" s="403"/>
      <c r="AC152" s="646">
        <v>4</v>
      </c>
      <c r="AD152" s="647"/>
      <c r="AE152" s="310">
        <f>AC152*30</f>
        <v>120</v>
      </c>
      <c r="AF152" s="403"/>
      <c r="AG152" s="309">
        <f>AI152+AM152+AK152</f>
        <v>72</v>
      </c>
      <c r="AH152" s="403"/>
      <c r="AI152" s="309">
        <v>36</v>
      </c>
      <c r="AJ152" s="310"/>
      <c r="AK152" s="310">
        <v>36</v>
      </c>
      <c r="AL152" s="310"/>
      <c r="AM152" s="310"/>
      <c r="AN152" s="403"/>
      <c r="AO152" s="309">
        <f>AE152-AG152</f>
        <v>48</v>
      </c>
      <c r="AP152" s="403"/>
      <c r="AQ152" s="309"/>
      <c r="AR152" s="310"/>
      <c r="AS152" s="310"/>
      <c r="AT152" s="403"/>
      <c r="AU152" s="309"/>
      <c r="AV152" s="310"/>
      <c r="AW152" s="310">
        <v>4</v>
      </c>
      <c r="AX152" s="403"/>
      <c r="AY152" s="309"/>
      <c r="AZ152" s="310"/>
      <c r="BA152" s="310"/>
      <c r="BB152" s="403"/>
      <c r="BC152" s="309"/>
      <c r="BD152" s="310"/>
      <c r="BE152" s="310"/>
      <c r="BF152" s="403"/>
      <c r="BG152" s="164"/>
      <c r="BH152" s="210">
        <f t="shared" si="21"/>
        <v>72</v>
      </c>
      <c r="BI152" s="210">
        <f>(AE152-BJ152*30-BK152*45-BL152*30)*0.66</f>
        <v>79.2</v>
      </c>
      <c r="BJ152" s="170"/>
      <c r="BK152" s="169"/>
      <c r="BL152" s="167"/>
      <c r="BM152" s="172"/>
      <c r="BP152" s="3">
        <v>3</v>
      </c>
    </row>
    <row r="153" spans="1:65" s="3" customFormat="1" ht="18" customHeight="1">
      <c r="A153" s="51"/>
      <c r="B153" s="51"/>
      <c r="C153" s="51"/>
      <c r="D153" s="239"/>
      <c r="E153" s="239"/>
      <c r="F153" s="239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164"/>
      <c r="V153" s="164"/>
      <c r="W153" s="164"/>
      <c r="X153" s="164"/>
      <c r="Y153" s="164"/>
      <c r="Z153" s="164"/>
      <c r="AA153" s="164"/>
      <c r="AB153" s="164"/>
      <c r="AC153" s="185"/>
      <c r="AD153" s="185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210">
        <f t="shared" si="21"/>
        <v>0</v>
      </c>
      <c r="BI153" s="211"/>
      <c r="BJ153" s="166"/>
      <c r="BK153" s="154"/>
      <c r="BL153" s="51"/>
      <c r="BM153" s="172"/>
    </row>
    <row r="154" ht="21" thickBot="1">
      <c r="BH154" s="210">
        <f t="shared" si="21"/>
        <v>0</v>
      </c>
    </row>
    <row r="155" spans="1:69" s="3" customFormat="1" ht="21" thickBot="1">
      <c r="A155" s="51"/>
      <c r="B155" s="51"/>
      <c r="C155" s="51"/>
      <c r="D155" s="816" t="s">
        <v>207</v>
      </c>
      <c r="E155" s="817"/>
      <c r="F155" s="817"/>
      <c r="G155" s="818" t="s">
        <v>122</v>
      </c>
      <c r="H155" s="573"/>
      <c r="I155" s="573"/>
      <c r="J155" s="573"/>
      <c r="K155" s="573"/>
      <c r="L155" s="573"/>
      <c r="M155" s="573"/>
      <c r="N155" s="573"/>
      <c r="O155" s="573"/>
      <c r="P155" s="573"/>
      <c r="Q155" s="573"/>
      <c r="R155" s="573"/>
      <c r="S155" s="573"/>
      <c r="T155" s="574"/>
      <c r="U155" s="626">
        <v>3.4</v>
      </c>
      <c r="V155" s="627"/>
      <c r="W155" s="627"/>
      <c r="X155" s="636"/>
      <c r="Y155" s="626"/>
      <c r="Z155" s="627"/>
      <c r="AA155" s="627"/>
      <c r="AB155" s="296"/>
      <c r="AC155" s="819">
        <v>9</v>
      </c>
      <c r="AD155" s="820"/>
      <c r="AE155" s="627">
        <f>AC155*30</f>
        <v>270</v>
      </c>
      <c r="AF155" s="636"/>
      <c r="AG155" s="626">
        <f>AI155+AM155+AK155</f>
        <v>135</v>
      </c>
      <c r="AH155" s="636"/>
      <c r="AI155" s="626">
        <v>72</v>
      </c>
      <c r="AJ155" s="627"/>
      <c r="AK155" s="627">
        <v>36</v>
      </c>
      <c r="AL155" s="627"/>
      <c r="AM155" s="627">
        <v>27</v>
      </c>
      <c r="AN155" s="636"/>
      <c r="AO155" s="626">
        <f>AE155-AG155</f>
        <v>135</v>
      </c>
      <c r="AP155" s="636"/>
      <c r="AQ155" s="626"/>
      <c r="AR155" s="627"/>
      <c r="AS155" s="627"/>
      <c r="AT155" s="636"/>
      <c r="AU155" s="626">
        <v>3.5</v>
      </c>
      <c r="AV155" s="627"/>
      <c r="AW155" s="627">
        <v>4</v>
      </c>
      <c r="AX155" s="636"/>
      <c r="AY155" s="626"/>
      <c r="AZ155" s="627"/>
      <c r="BA155" s="627"/>
      <c r="BB155" s="636"/>
      <c r="BC155" s="298"/>
      <c r="BD155" s="627"/>
      <c r="BE155" s="627"/>
      <c r="BF155" s="636"/>
      <c r="BG155" s="164"/>
      <c r="BH155" s="210">
        <f t="shared" si="21"/>
        <v>126</v>
      </c>
      <c r="BI155" s="228">
        <f>(AE155-BJ155*30-BK155*45-BL155*30)*0.66</f>
        <v>138.6</v>
      </c>
      <c r="BJ155" s="170">
        <v>2</v>
      </c>
      <c r="BK155" s="169"/>
      <c r="BL155" s="167"/>
      <c r="BM155" s="172"/>
      <c r="BN155" s="242">
        <v>6</v>
      </c>
      <c r="BO155" s="51">
        <f>BN155*18</f>
        <v>108</v>
      </c>
      <c r="BP155" s="51"/>
      <c r="BQ155" s="51"/>
    </row>
    <row r="156" spans="1:65" s="3" customFormat="1" ht="18" customHeight="1">
      <c r="A156" s="51"/>
      <c r="B156" s="51"/>
      <c r="C156" s="51"/>
      <c r="D156" s="586" t="s">
        <v>116</v>
      </c>
      <c r="E156" s="587"/>
      <c r="F156" s="587"/>
      <c r="G156" s="684" t="s">
        <v>166</v>
      </c>
      <c r="H156" s="685"/>
      <c r="I156" s="685"/>
      <c r="J156" s="685"/>
      <c r="K156" s="685"/>
      <c r="L156" s="685"/>
      <c r="M156" s="685"/>
      <c r="N156" s="685"/>
      <c r="O156" s="685"/>
      <c r="P156" s="685"/>
      <c r="Q156" s="685"/>
      <c r="R156" s="685"/>
      <c r="S156" s="685"/>
      <c r="T156" s="686"/>
      <c r="U156" s="451">
        <v>3</v>
      </c>
      <c r="V156" s="452"/>
      <c r="W156" s="452"/>
      <c r="X156" s="459"/>
      <c r="Y156" s="451"/>
      <c r="Z156" s="452"/>
      <c r="AA156" s="452"/>
      <c r="AB156" s="600"/>
      <c r="AC156" s="629">
        <v>5</v>
      </c>
      <c r="AD156" s="630"/>
      <c r="AE156" s="452">
        <f>AC156*30</f>
        <v>150</v>
      </c>
      <c r="AF156" s="459"/>
      <c r="AG156" s="451">
        <f>AI156+AM156+AK156</f>
        <v>63</v>
      </c>
      <c r="AH156" s="459"/>
      <c r="AI156" s="451">
        <v>36</v>
      </c>
      <c r="AJ156" s="452"/>
      <c r="AK156" s="452">
        <v>18</v>
      </c>
      <c r="AL156" s="452"/>
      <c r="AM156" s="452">
        <v>9</v>
      </c>
      <c r="AN156" s="459"/>
      <c r="AO156" s="451">
        <f>AE156-AG156</f>
        <v>87</v>
      </c>
      <c r="AP156" s="459"/>
      <c r="AQ156" s="451"/>
      <c r="AR156" s="452"/>
      <c r="AS156" s="452"/>
      <c r="AT156" s="459"/>
      <c r="AU156" s="451">
        <v>3.5</v>
      </c>
      <c r="AV156" s="452"/>
      <c r="AW156" s="452"/>
      <c r="AX156" s="459"/>
      <c r="AY156" s="451"/>
      <c r="AZ156" s="452"/>
      <c r="BA156" s="452"/>
      <c r="BB156" s="459"/>
      <c r="BC156" s="458"/>
      <c r="BD156" s="452"/>
      <c r="BE156" s="452"/>
      <c r="BF156" s="459"/>
      <c r="BG156" s="164"/>
      <c r="BH156" s="210">
        <f t="shared" si="21"/>
        <v>72</v>
      </c>
      <c r="BI156" s="210">
        <f>(AE156-BJ156*30-BK156*45-BL156*30)*0.66</f>
        <v>79.2</v>
      </c>
      <c r="BJ156" s="170">
        <v>1</v>
      </c>
      <c r="BK156" s="169"/>
      <c r="BL156" s="167"/>
      <c r="BM156" s="172"/>
    </row>
    <row r="157" spans="1:65" s="3" customFormat="1" ht="18" customHeight="1" thickBot="1">
      <c r="A157" s="51"/>
      <c r="B157" s="51"/>
      <c r="C157" s="51"/>
      <c r="D157" s="648" t="s">
        <v>116</v>
      </c>
      <c r="E157" s="649"/>
      <c r="F157" s="649"/>
      <c r="G157" s="681" t="s">
        <v>167</v>
      </c>
      <c r="H157" s="682"/>
      <c r="I157" s="682"/>
      <c r="J157" s="682"/>
      <c r="K157" s="682"/>
      <c r="L157" s="682"/>
      <c r="M157" s="682"/>
      <c r="N157" s="682"/>
      <c r="O157" s="682"/>
      <c r="P157" s="682"/>
      <c r="Q157" s="682"/>
      <c r="R157" s="682"/>
      <c r="S157" s="682"/>
      <c r="T157" s="683"/>
      <c r="U157" s="309">
        <v>4</v>
      </c>
      <c r="V157" s="310"/>
      <c r="W157" s="310"/>
      <c r="X157" s="403"/>
      <c r="Y157" s="309"/>
      <c r="Z157" s="310"/>
      <c r="AA157" s="310"/>
      <c r="AB157" s="311"/>
      <c r="AC157" s="668">
        <v>4</v>
      </c>
      <c r="AD157" s="669"/>
      <c r="AE157" s="310">
        <f>AC157*30</f>
        <v>120</v>
      </c>
      <c r="AF157" s="403"/>
      <c r="AG157" s="309">
        <f>AI157+AM157+AK157</f>
        <v>72</v>
      </c>
      <c r="AH157" s="403"/>
      <c r="AI157" s="309">
        <v>36</v>
      </c>
      <c r="AJ157" s="310"/>
      <c r="AK157" s="310">
        <v>18</v>
      </c>
      <c r="AL157" s="310"/>
      <c r="AM157" s="310">
        <v>18</v>
      </c>
      <c r="AN157" s="403"/>
      <c r="AO157" s="309">
        <f>AE157-AG157</f>
        <v>48</v>
      </c>
      <c r="AP157" s="403"/>
      <c r="AQ157" s="309"/>
      <c r="AR157" s="310"/>
      <c r="AS157" s="310"/>
      <c r="AT157" s="403"/>
      <c r="AU157" s="309"/>
      <c r="AV157" s="310"/>
      <c r="AW157" s="310">
        <v>4</v>
      </c>
      <c r="AX157" s="403"/>
      <c r="AY157" s="309"/>
      <c r="AZ157" s="310"/>
      <c r="BA157" s="310"/>
      <c r="BB157" s="403"/>
      <c r="BC157" s="407"/>
      <c r="BD157" s="310"/>
      <c r="BE157" s="310"/>
      <c r="BF157" s="403"/>
      <c r="BG157" s="164"/>
      <c r="BH157" s="210">
        <f t="shared" si="21"/>
        <v>54</v>
      </c>
      <c r="BI157" s="210">
        <f>(AE157-BJ157*30-BK157*45-BL157*30)*0.66</f>
        <v>59.400000000000006</v>
      </c>
      <c r="BJ157" s="170">
        <v>1</v>
      </c>
      <c r="BK157" s="169"/>
      <c r="BL157" s="167"/>
      <c r="BM157" s="172"/>
    </row>
    <row r="158" ht="21" thickBot="1">
      <c r="BH158" s="210">
        <f t="shared" si="21"/>
        <v>0</v>
      </c>
    </row>
    <row r="159" spans="4:67" s="51" customFormat="1" ht="21" thickBot="1">
      <c r="D159" s="816" t="s">
        <v>208</v>
      </c>
      <c r="E159" s="817"/>
      <c r="F159" s="817"/>
      <c r="G159" s="764" t="s">
        <v>123</v>
      </c>
      <c r="H159" s="765"/>
      <c r="I159" s="765"/>
      <c r="J159" s="765"/>
      <c r="K159" s="765"/>
      <c r="L159" s="765"/>
      <c r="M159" s="765"/>
      <c r="N159" s="765"/>
      <c r="O159" s="765"/>
      <c r="P159" s="765"/>
      <c r="Q159" s="765"/>
      <c r="R159" s="765"/>
      <c r="S159" s="765"/>
      <c r="T159" s="766"/>
      <c r="U159" s="626">
        <v>4</v>
      </c>
      <c r="V159" s="627"/>
      <c r="W159" s="627"/>
      <c r="X159" s="636"/>
      <c r="Y159" s="626"/>
      <c r="Z159" s="627"/>
      <c r="AA159" s="627">
        <v>5</v>
      </c>
      <c r="AB159" s="296"/>
      <c r="AC159" s="819">
        <v>6.5</v>
      </c>
      <c r="AD159" s="820"/>
      <c r="AE159" s="627">
        <f>AC159*30</f>
        <v>195</v>
      </c>
      <c r="AF159" s="636"/>
      <c r="AG159" s="626">
        <f>AI159+AM159+AK159</f>
        <v>90</v>
      </c>
      <c r="AH159" s="296"/>
      <c r="AI159" s="626">
        <v>54</v>
      </c>
      <c r="AJ159" s="627"/>
      <c r="AK159" s="627">
        <v>18</v>
      </c>
      <c r="AL159" s="627"/>
      <c r="AM159" s="627">
        <v>18</v>
      </c>
      <c r="AN159" s="636"/>
      <c r="AO159" s="626">
        <f>AE159-AG159</f>
        <v>105</v>
      </c>
      <c r="AP159" s="636"/>
      <c r="AQ159" s="626"/>
      <c r="AR159" s="627"/>
      <c r="AS159" s="627"/>
      <c r="AT159" s="636"/>
      <c r="AU159" s="626"/>
      <c r="AV159" s="627"/>
      <c r="AW159" s="627">
        <v>5</v>
      </c>
      <c r="AX159" s="636"/>
      <c r="AY159" s="626"/>
      <c r="AZ159" s="627"/>
      <c r="BA159" s="627"/>
      <c r="BB159" s="636"/>
      <c r="BC159" s="298"/>
      <c r="BD159" s="627"/>
      <c r="BE159" s="627"/>
      <c r="BF159" s="636"/>
      <c r="BG159" s="164"/>
      <c r="BH159" s="210">
        <f t="shared" si="21"/>
        <v>81</v>
      </c>
      <c r="BI159" s="210">
        <f>(AE159-BJ159*30-BK159*45-BL159*30)*0.66</f>
        <v>89.10000000000001</v>
      </c>
      <c r="BJ159" s="170">
        <v>1</v>
      </c>
      <c r="BK159" s="169"/>
      <c r="BL159" s="167">
        <v>1</v>
      </c>
      <c r="BM159" s="172"/>
      <c r="BN159" s="242">
        <v>6.5</v>
      </c>
      <c r="BO159" s="51">
        <f>BN159*18</f>
        <v>117</v>
      </c>
    </row>
    <row r="160" spans="4:65" s="51" customFormat="1" ht="18" customHeight="1">
      <c r="D160" s="586" t="s">
        <v>117</v>
      </c>
      <c r="E160" s="587"/>
      <c r="F160" s="587"/>
      <c r="G160" s="588" t="s">
        <v>168</v>
      </c>
      <c r="H160" s="589"/>
      <c r="I160" s="589"/>
      <c r="J160" s="589"/>
      <c r="K160" s="589"/>
      <c r="L160" s="589"/>
      <c r="M160" s="589"/>
      <c r="N160" s="589"/>
      <c r="O160" s="589"/>
      <c r="P160" s="589"/>
      <c r="Q160" s="589"/>
      <c r="R160" s="589"/>
      <c r="S160" s="589"/>
      <c r="T160" s="590"/>
      <c r="U160" s="451">
        <v>4</v>
      </c>
      <c r="V160" s="452"/>
      <c r="W160" s="452"/>
      <c r="X160" s="459"/>
      <c r="Y160" s="451"/>
      <c r="Z160" s="452"/>
      <c r="AA160" s="452"/>
      <c r="AB160" s="600"/>
      <c r="AC160" s="639">
        <v>5.5</v>
      </c>
      <c r="AD160" s="640"/>
      <c r="AE160" s="452">
        <f>AC160*30</f>
        <v>165</v>
      </c>
      <c r="AF160" s="459"/>
      <c r="AG160" s="451">
        <f>AI160+AM160+AK160</f>
        <v>90</v>
      </c>
      <c r="AH160" s="600"/>
      <c r="AI160" s="451">
        <v>54</v>
      </c>
      <c r="AJ160" s="452"/>
      <c r="AK160" s="452">
        <v>18</v>
      </c>
      <c r="AL160" s="452"/>
      <c r="AM160" s="452">
        <v>18</v>
      </c>
      <c r="AN160" s="459"/>
      <c r="AO160" s="451">
        <f>AE160-AG160</f>
        <v>75</v>
      </c>
      <c r="AP160" s="459"/>
      <c r="AQ160" s="451"/>
      <c r="AR160" s="452"/>
      <c r="AS160" s="452"/>
      <c r="AT160" s="459"/>
      <c r="AU160" s="451"/>
      <c r="AV160" s="452"/>
      <c r="AW160" s="452">
        <v>5</v>
      </c>
      <c r="AX160" s="459"/>
      <c r="AY160" s="451"/>
      <c r="AZ160" s="452"/>
      <c r="BA160" s="452"/>
      <c r="BB160" s="459"/>
      <c r="BC160" s="458"/>
      <c r="BD160" s="452"/>
      <c r="BE160" s="452"/>
      <c r="BF160" s="459"/>
      <c r="BG160" s="164"/>
      <c r="BH160" s="210">
        <f t="shared" si="21"/>
        <v>99</v>
      </c>
      <c r="BI160" s="210">
        <f>(AE160-BJ160*30-BK160*45-BL160*30)*0.66</f>
        <v>108.9</v>
      </c>
      <c r="BJ160" s="170"/>
      <c r="BK160" s="169"/>
      <c r="BL160" s="167"/>
      <c r="BM160" s="172"/>
    </row>
    <row r="161" spans="4:65" s="51" customFormat="1" ht="18" customHeight="1" thickBot="1">
      <c r="D161" s="648" t="s">
        <v>117</v>
      </c>
      <c r="E161" s="649"/>
      <c r="F161" s="649"/>
      <c r="G161" s="481" t="s">
        <v>187</v>
      </c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3"/>
      <c r="U161" s="309"/>
      <c r="V161" s="310"/>
      <c r="W161" s="310"/>
      <c r="X161" s="403"/>
      <c r="Y161" s="309"/>
      <c r="Z161" s="310"/>
      <c r="AA161" s="310">
        <v>5</v>
      </c>
      <c r="AB161" s="311"/>
      <c r="AC161" s="668">
        <v>1</v>
      </c>
      <c r="AD161" s="669"/>
      <c r="AE161" s="310">
        <f>AC161*30</f>
        <v>30</v>
      </c>
      <c r="AF161" s="403"/>
      <c r="AG161" s="309">
        <f>AI161+AM161+AK161</f>
        <v>0</v>
      </c>
      <c r="AH161" s="311"/>
      <c r="AI161" s="309"/>
      <c r="AJ161" s="310"/>
      <c r="AK161" s="310"/>
      <c r="AL161" s="310"/>
      <c r="AM161" s="310"/>
      <c r="AN161" s="403"/>
      <c r="AO161" s="309">
        <f>AE161-AG161</f>
        <v>30</v>
      </c>
      <c r="AP161" s="403"/>
      <c r="AQ161" s="309"/>
      <c r="AR161" s="310"/>
      <c r="AS161" s="310"/>
      <c r="AT161" s="403"/>
      <c r="AU161" s="309"/>
      <c r="AV161" s="310"/>
      <c r="AW161" s="310"/>
      <c r="AX161" s="403"/>
      <c r="AY161" s="309"/>
      <c r="AZ161" s="310"/>
      <c r="BA161" s="310"/>
      <c r="BB161" s="403"/>
      <c r="BC161" s="407"/>
      <c r="BD161" s="310"/>
      <c r="BE161" s="310"/>
      <c r="BF161" s="403"/>
      <c r="BG161" s="164"/>
      <c r="BH161" s="210">
        <f t="shared" si="21"/>
        <v>0</v>
      </c>
      <c r="BI161" s="210">
        <f>(AE161-BJ161*30-BK161*45-BL161*30)*0.66</f>
        <v>0</v>
      </c>
      <c r="BJ161" s="170"/>
      <c r="BK161" s="169"/>
      <c r="BL161" s="167">
        <v>1</v>
      </c>
      <c r="BM161" s="172"/>
    </row>
    <row r="162" ht="21" thickBot="1">
      <c r="BH162" s="210">
        <f t="shared" si="21"/>
        <v>0</v>
      </c>
    </row>
    <row r="163" spans="1:69" s="3" customFormat="1" ht="21" thickBot="1">
      <c r="A163" s="51"/>
      <c r="B163" s="51"/>
      <c r="C163" s="51"/>
      <c r="D163" s="816" t="s">
        <v>209</v>
      </c>
      <c r="E163" s="817"/>
      <c r="F163" s="817"/>
      <c r="G163" s="764" t="s">
        <v>100</v>
      </c>
      <c r="H163" s="765"/>
      <c r="I163" s="765"/>
      <c r="J163" s="765"/>
      <c r="K163" s="765"/>
      <c r="L163" s="765"/>
      <c r="M163" s="765"/>
      <c r="N163" s="765"/>
      <c r="O163" s="765"/>
      <c r="P163" s="765"/>
      <c r="Q163" s="765"/>
      <c r="R163" s="765"/>
      <c r="S163" s="765"/>
      <c r="T163" s="766"/>
      <c r="U163" s="626"/>
      <c r="V163" s="627"/>
      <c r="W163" s="627" t="s">
        <v>148</v>
      </c>
      <c r="X163" s="636"/>
      <c r="Y163" s="626">
        <v>6</v>
      </c>
      <c r="Z163" s="627"/>
      <c r="AA163" s="627"/>
      <c r="AB163" s="296"/>
      <c r="AC163" s="819">
        <v>7.5</v>
      </c>
      <c r="AD163" s="820"/>
      <c r="AE163" s="627">
        <f>AC163*30</f>
        <v>225</v>
      </c>
      <c r="AF163" s="636"/>
      <c r="AG163" s="626">
        <f>AI163+AM163+AK163</f>
        <v>117</v>
      </c>
      <c r="AH163" s="296"/>
      <c r="AI163" s="626">
        <v>72</v>
      </c>
      <c r="AJ163" s="627"/>
      <c r="AK163" s="627">
        <v>18</v>
      </c>
      <c r="AL163" s="627"/>
      <c r="AM163" s="627">
        <v>27</v>
      </c>
      <c r="AN163" s="636"/>
      <c r="AO163" s="626">
        <f>AE163-AG163</f>
        <v>108</v>
      </c>
      <c r="AP163" s="636"/>
      <c r="AQ163" s="626"/>
      <c r="AR163" s="627"/>
      <c r="AS163" s="627"/>
      <c r="AT163" s="636"/>
      <c r="AU163" s="626"/>
      <c r="AV163" s="627"/>
      <c r="AW163" s="627"/>
      <c r="AX163" s="636"/>
      <c r="AY163" s="626">
        <v>4</v>
      </c>
      <c r="AZ163" s="627"/>
      <c r="BA163" s="627">
        <v>2.5</v>
      </c>
      <c r="BB163" s="636"/>
      <c r="BC163" s="298"/>
      <c r="BD163" s="627"/>
      <c r="BE163" s="627"/>
      <c r="BF163" s="636"/>
      <c r="BG163" s="164"/>
      <c r="BH163" s="210">
        <f t="shared" si="21"/>
        <v>108</v>
      </c>
      <c r="BI163" s="210">
        <f>(AE163-BJ163*30-BK163*45-BL163*30)*0.66</f>
        <v>118.80000000000001</v>
      </c>
      <c r="BJ163" s="170"/>
      <c r="BK163" s="168">
        <v>1</v>
      </c>
      <c r="BL163" s="167"/>
      <c r="BM163" s="172"/>
      <c r="BN163" s="242">
        <v>7</v>
      </c>
      <c r="BO163" s="51">
        <f>BN163*18</f>
        <v>126</v>
      </c>
      <c r="BP163" s="51"/>
      <c r="BQ163" s="51"/>
    </row>
    <row r="164" spans="1:65" s="3" customFormat="1" ht="18" customHeight="1">
      <c r="A164" s="51"/>
      <c r="B164" s="51"/>
      <c r="C164" s="51"/>
      <c r="D164" s="586" t="s">
        <v>118</v>
      </c>
      <c r="E164" s="587"/>
      <c r="F164" s="587"/>
      <c r="G164" s="588" t="s">
        <v>169</v>
      </c>
      <c r="H164" s="589"/>
      <c r="I164" s="589"/>
      <c r="J164" s="589"/>
      <c r="K164" s="589"/>
      <c r="L164" s="589"/>
      <c r="M164" s="589"/>
      <c r="N164" s="589"/>
      <c r="O164" s="589"/>
      <c r="P164" s="589"/>
      <c r="Q164" s="589"/>
      <c r="R164" s="589"/>
      <c r="S164" s="589"/>
      <c r="T164" s="590"/>
      <c r="U164" s="451"/>
      <c r="V164" s="452"/>
      <c r="W164" s="452" t="s">
        <v>150</v>
      </c>
      <c r="X164" s="459"/>
      <c r="Y164" s="451"/>
      <c r="Z164" s="452"/>
      <c r="AA164" s="452"/>
      <c r="AB164" s="600"/>
      <c r="AC164" s="639">
        <v>3.5</v>
      </c>
      <c r="AD164" s="640"/>
      <c r="AE164" s="452">
        <f>AC164*30</f>
        <v>105</v>
      </c>
      <c r="AF164" s="459"/>
      <c r="AG164" s="451">
        <f>AI164+AM164+AK164</f>
        <v>72</v>
      </c>
      <c r="AH164" s="600"/>
      <c r="AI164" s="451">
        <v>36</v>
      </c>
      <c r="AJ164" s="452"/>
      <c r="AK164" s="452">
        <v>18</v>
      </c>
      <c r="AL164" s="452"/>
      <c r="AM164" s="452">
        <v>18</v>
      </c>
      <c r="AN164" s="459"/>
      <c r="AO164" s="451">
        <f>AE164-AG164</f>
        <v>33</v>
      </c>
      <c r="AP164" s="459"/>
      <c r="AQ164" s="451"/>
      <c r="AR164" s="452"/>
      <c r="AS164" s="452"/>
      <c r="AT164" s="459"/>
      <c r="AU164" s="451"/>
      <c r="AV164" s="452"/>
      <c r="AW164" s="452"/>
      <c r="AX164" s="459"/>
      <c r="AY164" s="451">
        <f>AG164/18</f>
        <v>4</v>
      </c>
      <c r="AZ164" s="452"/>
      <c r="BA164" s="452"/>
      <c r="BB164" s="459"/>
      <c r="BC164" s="458"/>
      <c r="BD164" s="452"/>
      <c r="BE164" s="452"/>
      <c r="BF164" s="459"/>
      <c r="BG164" s="164"/>
      <c r="BH164" s="210">
        <f t="shared" si="21"/>
        <v>63</v>
      </c>
      <c r="BI164" s="210">
        <f>(AE164-BJ164*30-BK164*45-BL164*30)*0.66</f>
        <v>69.3</v>
      </c>
      <c r="BJ164" s="170"/>
      <c r="BK164" s="168"/>
      <c r="BL164" s="167"/>
      <c r="BM164" s="172"/>
    </row>
    <row r="165" spans="1:65" s="3" customFormat="1" ht="18" customHeight="1">
      <c r="A165" s="51"/>
      <c r="B165" s="51"/>
      <c r="C165" s="51"/>
      <c r="D165" s="423" t="s">
        <v>118</v>
      </c>
      <c r="E165" s="424"/>
      <c r="F165" s="424"/>
      <c r="G165" s="575" t="s">
        <v>170</v>
      </c>
      <c r="H165" s="576"/>
      <c r="I165" s="576"/>
      <c r="J165" s="576"/>
      <c r="K165" s="576"/>
      <c r="L165" s="576"/>
      <c r="M165" s="576"/>
      <c r="N165" s="576"/>
      <c r="O165" s="576"/>
      <c r="P165" s="576"/>
      <c r="Q165" s="576"/>
      <c r="R165" s="576"/>
      <c r="S165" s="576"/>
      <c r="T165" s="604"/>
      <c r="U165" s="431"/>
      <c r="V165" s="293"/>
      <c r="W165" s="293">
        <v>6</v>
      </c>
      <c r="X165" s="441"/>
      <c r="Y165" s="431"/>
      <c r="Z165" s="293"/>
      <c r="AA165" s="293"/>
      <c r="AB165" s="329"/>
      <c r="AC165" s="663">
        <v>2.5</v>
      </c>
      <c r="AD165" s="559"/>
      <c r="AE165" s="293">
        <f>AC165*30</f>
        <v>75</v>
      </c>
      <c r="AF165" s="441"/>
      <c r="AG165" s="431">
        <f>AI165+AM165+AK165</f>
        <v>45</v>
      </c>
      <c r="AH165" s="329"/>
      <c r="AI165" s="431">
        <v>36</v>
      </c>
      <c r="AJ165" s="293"/>
      <c r="AK165" s="293"/>
      <c r="AL165" s="293"/>
      <c r="AM165" s="293">
        <v>9</v>
      </c>
      <c r="AN165" s="441"/>
      <c r="AO165" s="431">
        <f>AE165-AG165</f>
        <v>30</v>
      </c>
      <c r="AP165" s="441"/>
      <c r="AQ165" s="431"/>
      <c r="AR165" s="293"/>
      <c r="AS165" s="293"/>
      <c r="AT165" s="441"/>
      <c r="AU165" s="431"/>
      <c r="AV165" s="293"/>
      <c r="AW165" s="293"/>
      <c r="AX165" s="441"/>
      <c r="AY165" s="431"/>
      <c r="AZ165" s="293"/>
      <c r="BA165" s="293">
        <f>AG165/18</f>
        <v>2.5</v>
      </c>
      <c r="BB165" s="441"/>
      <c r="BC165" s="330"/>
      <c r="BD165" s="293"/>
      <c r="BE165" s="293"/>
      <c r="BF165" s="441"/>
      <c r="BG165" s="164"/>
      <c r="BH165" s="210">
        <f t="shared" si="21"/>
        <v>45</v>
      </c>
      <c r="BI165" s="210">
        <f>(AE165-BJ165*30-BK165*45-BL165*30)*0.66</f>
        <v>49.5</v>
      </c>
      <c r="BJ165" s="170"/>
      <c r="BK165" s="168"/>
      <c r="BL165" s="167"/>
      <c r="BM165" s="172"/>
    </row>
    <row r="166" spans="1:65" s="3" customFormat="1" ht="18" customHeight="1" thickBot="1">
      <c r="A166" s="51"/>
      <c r="B166" s="51"/>
      <c r="C166" s="51"/>
      <c r="D166" s="648" t="s">
        <v>118</v>
      </c>
      <c r="E166" s="649"/>
      <c r="F166" s="649"/>
      <c r="G166" s="481" t="s">
        <v>171</v>
      </c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3"/>
      <c r="U166" s="309"/>
      <c r="V166" s="310"/>
      <c r="W166" s="310"/>
      <c r="X166" s="403"/>
      <c r="Y166" s="309">
        <v>6</v>
      </c>
      <c r="Z166" s="310"/>
      <c r="AA166" s="310"/>
      <c r="AB166" s="311"/>
      <c r="AC166" s="646">
        <v>1.5</v>
      </c>
      <c r="AD166" s="647"/>
      <c r="AE166" s="310">
        <f>AC166*30</f>
        <v>45</v>
      </c>
      <c r="AF166" s="403"/>
      <c r="AG166" s="309">
        <f>AI166+AM166+AK166</f>
        <v>0</v>
      </c>
      <c r="AH166" s="311"/>
      <c r="AI166" s="309"/>
      <c r="AJ166" s="310"/>
      <c r="AK166" s="310"/>
      <c r="AL166" s="310"/>
      <c r="AM166" s="310"/>
      <c r="AN166" s="403"/>
      <c r="AO166" s="309">
        <f>AE166-AG166</f>
        <v>45</v>
      </c>
      <c r="AP166" s="403"/>
      <c r="AQ166" s="309"/>
      <c r="AR166" s="310"/>
      <c r="AS166" s="310"/>
      <c r="AT166" s="403"/>
      <c r="AU166" s="309"/>
      <c r="AV166" s="310"/>
      <c r="AW166" s="310"/>
      <c r="AX166" s="403"/>
      <c r="AY166" s="309"/>
      <c r="AZ166" s="310"/>
      <c r="BA166" s="310"/>
      <c r="BB166" s="403"/>
      <c r="BC166" s="407"/>
      <c r="BD166" s="310"/>
      <c r="BE166" s="310"/>
      <c r="BF166" s="403"/>
      <c r="BG166" s="164"/>
      <c r="BH166" s="210">
        <f t="shared" si="21"/>
        <v>0</v>
      </c>
      <c r="BI166" s="210">
        <f>(AE166-BJ166*30-BK166*45-BL166*30)*0.66</f>
        <v>0</v>
      </c>
      <c r="BJ166" s="170"/>
      <c r="BK166" s="168">
        <v>1</v>
      </c>
      <c r="BL166" s="167"/>
      <c r="BM166" s="172"/>
    </row>
    <row r="167" ht="21" thickBot="1">
      <c r="BH167" s="210">
        <f t="shared" si="21"/>
        <v>0</v>
      </c>
    </row>
    <row r="168" spans="1:65" s="3" customFormat="1" ht="21" thickBot="1">
      <c r="A168" s="51"/>
      <c r="B168" s="51"/>
      <c r="C168" s="51"/>
      <c r="D168" s="811" t="s">
        <v>223</v>
      </c>
      <c r="E168" s="812"/>
      <c r="F168" s="829"/>
      <c r="G168" s="833" t="s">
        <v>189</v>
      </c>
      <c r="H168" s="827"/>
      <c r="I168" s="827"/>
      <c r="J168" s="827"/>
      <c r="K168" s="827"/>
      <c r="L168" s="827"/>
      <c r="M168" s="827"/>
      <c r="N168" s="827"/>
      <c r="O168" s="827"/>
      <c r="P168" s="827"/>
      <c r="Q168" s="827"/>
      <c r="R168" s="827"/>
      <c r="S168" s="827"/>
      <c r="T168" s="834"/>
      <c r="U168" s="626"/>
      <c r="V168" s="627"/>
      <c r="W168" s="627" t="s">
        <v>179</v>
      </c>
      <c r="X168" s="636"/>
      <c r="Y168" s="826"/>
      <c r="Z168" s="821"/>
      <c r="AA168" s="821"/>
      <c r="AB168" s="822"/>
      <c r="AC168" s="626">
        <v>6</v>
      </c>
      <c r="AD168" s="627"/>
      <c r="AE168" s="821">
        <f>AC168*30</f>
        <v>180</v>
      </c>
      <c r="AF168" s="823"/>
      <c r="AG168" s="824">
        <v>144</v>
      </c>
      <c r="AH168" s="825"/>
      <c r="AI168" s="626"/>
      <c r="AJ168" s="627"/>
      <c r="AK168" s="627">
        <v>144</v>
      </c>
      <c r="AL168" s="627"/>
      <c r="AM168" s="821"/>
      <c r="AN168" s="823"/>
      <c r="AO168" s="826">
        <v>36</v>
      </c>
      <c r="AP168" s="823"/>
      <c r="AQ168" s="626">
        <v>2</v>
      </c>
      <c r="AR168" s="627"/>
      <c r="AS168" s="627">
        <v>2</v>
      </c>
      <c r="AT168" s="296"/>
      <c r="AU168" s="626">
        <v>2</v>
      </c>
      <c r="AV168" s="627"/>
      <c r="AW168" s="627">
        <v>2</v>
      </c>
      <c r="AX168" s="296"/>
      <c r="AY168" s="626"/>
      <c r="AZ168" s="627"/>
      <c r="BA168" s="627"/>
      <c r="BB168" s="296"/>
      <c r="BC168" s="626"/>
      <c r="BD168" s="627"/>
      <c r="BE168" s="627"/>
      <c r="BF168" s="636"/>
      <c r="BG168" s="164"/>
      <c r="BH168" s="210">
        <f t="shared" si="21"/>
        <v>108</v>
      </c>
      <c r="BI168" s="210">
        <f>(AE168-BJ168*30-BK168*45-BL168*30)*0.66</f>
        <v>118.80000000000001</v>
      </c>
      <c r="BJ168" s="167"/>
      <c r="BK168" s="168"/>
      <c r="BL168" s="167"/>
      <c r="BM168" s="51"/>
    </row>
    <row r="169" spans="1:65" s="3" customFormat="1" ht="20.25">
      <c r="A169" s="51"/>
      <c r="B169" s="51"/>
      <c r="C169" s="51"/>
      <c r="D169" s="609" t="s">
        <v>135</v>
      </c>
      <c r="E169" s="610"/>
      <c r="F169" s="619"/>
      <c r="G169" s="650" t="s">
        <v>172</v>
      </c>
      <c r="H169" s="617"/>
      <c r="I169" s="617"/>
      <c r="J169" s="617"/>
      <c r="K169" s="617"/>
      <c r="L169" s="617"/>
      <c r="M169" s="617"/>
      <c r="N169" s="617"/>
      <c r="O169" s="617"/>
      <c r="P169" s="617"/>
      <c r="Q169" s="617"/>
      <c r="R169" s="617"/>
      <c r="S169" s="617"/>
      <c r="T169" s="651"/>
      <c r="U169" s="451"/>
      <c r="V169" s="452"/>
      <c r="W169" s="452"/>
      <c r="X169" s="459"/>
      <c r="Y169" s="607"/>
      <c r="Z169" s="591"/>
      <c r="AA169" s="591"/>
      <c r="AB169" s="645"/>
      <c r="AC169" s="451">
        <v>1.5</v>
      </c>
      <c r="AD169" s="452"/>
      <c r="AE169" s="591">
        <f>AC169*30</f>
        <v>45</v>
      </c>
      <c r="AF169" s="592"/>
      <c r="AG169" s="661">
        <f>AI169+AK169+AM169</f>
        <v>36</v>
      </c>
      <c r="AH169" s="662"/>
      <c r="AI169" s="451"/>
      <c r="AJ169" s="452"/>
      <c r="AK169" s="452">
        <v>36</v>
      </c>
      <c r="AL169" s="452"/>
      <c r="AM169" s="591"/>
      <c r="AN169" s="592"/>
      <c r="AO169" s="607">
        <f>AE169-AG169</f>
        <v>9</v>
      </c>
      <c r="AP169" s="592"/>
      <c r="AQ169" s="451">
        <v>2</v>
      </c>
      <c r="AR169" s="452"/>
      <c r="AS169" s="452"/>
      <c r="AT169" s="600"/>
      <c r="AU169" s="451"/>
      <c r="AV169" s="452"/>
      <c r="AW169" s="452"/>
      <c r="AX169" s="600"/>
      <c r="AY169" s="451"/>
      <c r="AZ169" s="452"/>
      <c r="BA169" s="452"/>
      <c r="BB169" s="600"/>
      <c r="BC169" s="451"/>
      <c r="BD169" s="452"/>
      <c r="BE169" s="452"/>
      <c r="BF169" s="459"/>
      <c r="BG169" s="164"/>
      <c r="BH169" s="210">
        <f t="shared" si="21"/>
        <v>27</v>
      </c>
      <c r="BI169" s="210">
        <f>(AE169-BJ169*30-BK169*45-BL169*30)*0.66</f>
        <v>29.700000000000003</v>
      </c>
      <c r="BJ169" s="167"/>
      <c r="BK169" s="168"/>
      <c r="BL169" s="167"/>
      <c r="BM169" s="51"/>
    </row>
    <row r="170" spans="1:65" s="3" customFormat="1" ht="18" customHeight="1">
      <c r="A170" s="51"/>
      <c r="B170" s="51"/>
      <c r="C170" s="51"/>
      <c r="D170" s="472" t="s">
        <v>135</v>
      </c>
      <c r="E170" s="292"/>
      <c r="F170" s="473"/>
      <c r="G170" s="614" t="s">
        <v>173</v>
      </c>
      <c r="H170" s="615"/>
      <c r="I170" s="615"/>
      <c r="J170" s="615"/>
      <c r="K170" s="615"/>
      <c r="L170" s="615"/>
      <c r="M170" s="615"/>
      <c r="N170" s="615"/>
      <c r="O170" s="615"/>
      <c r="P170" s="615"/>
      <c r="Q170" s="615"/>
      <c r="R170" s="615"/>
      <c r="S170" s="615"/>
      <c r="T170" s="616"/>
      <c r="U170" s="431"/>
      <c r="V170" s="293"/>
      <c r="W170" s="293">
        <v>2</v>
      </c>
      <c r="X170" s="441"/>
      <c r="Y170" s="593"/>
      <c r="Z170" s="596"/>
      <c r="AA170" s="596"/>
      <c r="AB170" s="642"/>
      <c r="AC170" s="431">
        <v>1.5</v>
      </c>
      <c r="AD170" s="293"/>
      <c r="AE170" s="596">
        <f>AC170*30</f>
        <v>45</v>
      </c>
      <c r="AF170" s="594"/>
      <c r="AG170" s="643">
        <f>AI170+AK170+AM170</f>
        <v>36</v>
      </c>
      <c r="AH170" s="644"/>
      <c r="AI170" s="431"/>
      <c r="AJ170" s="293"/>
      <c r="AK170" s="293">
        <v>36</v>
      </c>
      <c r="AL170" s="293"/>
      <c r="AM170" s="596"/>
      <c r="AN170" s="594"/>
      <c r="AO170" s="593">
        <f>AE170-AG170</f>
        <v>9</v>
      </c>
      <c r="AP170" s="594"/>
      <c r="AQ170" s="431"/>
      <c r="AR170" s="293"/>
      <c r="AS170" s="293">
        <v>2</v>
      </c>
      <c r="AT170" s="329"/>
      <c r="AU170" s="431"/>
      <c r="AV170" s="293"/>
      <c r="AW170" s="293"/>
      <c r="AX170" s="329"/>
      <c r="AY170" s="431"/>
      <c r="AZ170" s="293"/>
      <c r="BA170" s="293"/>
      <c r="BB170" s="329"/>
      <c r="BC170" s="431"/>
      <c r="BD170" s="293"/>
      <c r="BE170" s="293"/>
      <c r="BF170" s="441"/>
      <c r="BG170" s="164"/>
      <c r="BH170" s="210">
        <f t="shared" si="21"/>
        <v>27</v>
      </c>
      <c r="BI170" s="210">
        <f>(AE170-BJ170*30-BK170*45-BL170*30)*0.66</f>
        <v>29.700000000000003</v>
      </c>
      <c r="BJ170" s="167"/>
      <c r="BK170" s="168"/>
      <c r="BL170" s="167"/>
      <c r="BM170" s="51"/>
    </row>
    <row r="171" spans="1:65" s="3" customFormat="1" ht="18" customHeight="1">
      <c r="A171" s="51"/>
      <c r="B171" s="51"/>
      <c r="C171" s="51"/>
      <c r="D171" s="472" t="s">
        <v>135</v>
      </c>
      <c r="E171" s="292"/>
      <c r="F171" s="473"/>
      <c r="G171" s="614" t="s">
        <v>174</v>
      </c>
      <c r="H171" s="615"/>
      <c r="I171" s="615"/>
      <c r="J171" s="615"/>
      <c r="K171" s="615"/>
      <c r="L171" s="615"/>
      <c r="M171" s="615"/>
      <c r="N171" s="615"/>
      <c r="O171" s="615"/>
      <c r="P171" s="615"/>
      <c r="Q171" s="615"/>
      <c r="R171" s="615"/>
      <c r="S171" s="615"/>
      <c r="T171" s="616"/>
      <c r="U171" s="431"/>
      <c r="V171" s="293"/>
      <c r="W171" s="293"/>
      <c r="X171" s="441"/>
      <c r="Y171" s="593"/>
      <c r="Z171" s="596"/>
      <c r="AA171" s="596"/>
      <c r="AB171" s="642"/>
      <c r="AC171" s="431">
        <v>1.5</v>
      </c>
      <c r="AD171" s="293"/>
      <c r="AE171" s="596">
        <f>AC171*30</f>
        <v>45</v>
      </c>
      <c r="AF171" s="594"/>
      <c r="AG171" s="643">
        <f>AI171+AK171+AM171</f>
        <v>36</v>
      </c>
      <c r="AH171" s="644"/>
      <c r="AI171" s="431"/>
      <c r="AJ171" s="293"/>
      <c r="AK171" s="293">
        <v>36</v>
      </c>
      <c r="AL171" s="293"/>
      <c r="AM171" s="596"/>
      <c r="AN171" s="594"/>
      <c r="AO171" s="593">
        <f>AE171-AG171</f>
        <v>9</v>
      </c>
      <c r="AP171" s="594"/>
      <c r="AQ171" s="431"/>
      <c r="AR171" s="293"/>
      <c r="AS171" s="293"/>
      <c r="AT171" s="329"/>
      <c r="AU171" s="431">
        <v>2</v>
      </c>
      <c r="AV171" s="293"/>
      <c r="AW171" s="293"/>
      <c r="AX171" s="329"/>
      <c r="AY171" s="431"/>
      <c r="AZ171" s="293"/>
      <c r="BA171" s="293"/>
      <c r="BB171" s="329"/>
      <c r="BC171" s="431"/>
      <c r="BD171" s="293"/>
      <c r="BE171" s="293"/>
      <c r="BF171" s="441"/>
      <c r="BG171" s="164"/>
      <c r="BH171" s="210">
        <f t="shared" si="21"/>
        <v>27</v>
      </c>
      <c r="BI171" s="210">
        <f>(AE171-BJ171*30-BK171*45-BL171*30)*0.66</f>
        <v>29.700000000000003</v>
      </c>
      <c r="BJ171" s="167"/>
      <c r="BK171" s="168"/>
      <c r="BL171" s="167"/>
      <c r="BM171" s="51"/>
    </row>
    <row r="172" spans="1:65" s="3" customFormat="1" ht="18" customHeight="1" thickBot="1">
      <c r="A172" s="51"/>
      <c r="B172" s="51"/>
      <c r="C172" s="51"/>
      <c r="D172" s="432" t="s">
        <v>135</v>
      </c>
      <c r="E172" s="433"/>
      <c r="F172" s="480"/>
      <c r="G172" s="435" t="s">
        <v>175</v>
      </c>
      <c r="H172" s="436"/>
      <c r="I172" s="436"/>
      <c r="J172" s="436"/>
      <c r="K172" s="436"/>
      <c r="L172" s="436"/>
      <c r="M172" s="436"/>
      <c r="N172" s="436"/>
      <c r="O172" s="436"/>
      <c r="P172" s="436"/>
      <c r="Q172" s="436"/>
      <c r="R172" s="436"/>
      <c r="S172" s="436"/>
      <c r="T172" s="621"/>
      <c r="U172" s="309"/>
      <c r="V172" s="310"/>
      <c r="W172" s="310" t="s">
        <v>149</v>
      </c>
      <c r="X172" s="403"/>
      <c r="Y172" s="325"/>
      <c r="Z172" s="408"/>
      <c r="AA172" s="408"/>
      <c r="AB172" s="438"/>
      <c r="AC172" s="309">
        <v>1.5</v>
      </c>
      <c r="AD172" s="310"/>
      <c r="AE172" s="408">
        <f>AC172*30</f>
        <v>45</v>
      </c>
      <c r="AF172" s="326"/>
      <c r="AG172" s="641">
        <f>AI172+AK172+AM172</f>
        <v>36</v>
      </c>
      <c r="AH172" s="308"/>
      <c r="AI172" s="309"/>
      <c r="AJ172" s="310"/>
      <c r="AK172" s="310">
        <v>36</v>
      </c>
      <c r="AL172" s="310"/>
      <c r="AM172" s="408"/>
      <c r="AN172" s="326"/>
      <c r="AO172" s="325">
        <f>AE172-AG172</f>
        <v>9</v>
      </c>
      <c r="AP172" s="326"/>
      <c r="AQ172" s="309"/>
      <c r="AR172" s="310"/>
      <c r="AS172" s="310"/>
      <c r="AT172" s="311"/>
      <c r="AU172" s="309"/>
      <c r="AV172" s="310"/>
      <c r="AW172" s="310">
        <v>2</v>
      </c>
      <c r="AX172" s="311"/>
      <c r="AY172" s="309"/>
      <c r="AZ172" s="310"/>
      <c r="BA172" s="310"/>
      <c r="BB172" s="311"/>
      <c r="BC172" s="309"/>
      <c r="BD172" s="310"/>
      <c r="BE172" s="310"/>
      <c r="BF172" s="403"/>
      <c r="BG172" s="164"/>
      <c r="BH172" s="210">
        <f t="shared" si="21"/>
        <v>27</v>
      </c>
      <c r="BI172" s="210">
        <f>(AE172-BJ172*30-BK172*45-BL172*30)*0.66</f>
        <v>29.700000000000003</v>
      </c>
      <c r="BJ172" s="167"/>
      <c r="BK172" s="168"/>
      <c r="BL172" s="167"/>
      <c r="BM172" s="51"/>
    </row>
    <row r="173" ht="21" thickBot="1">
      <c r="BH173" s="210">
        <f t="shared" si="21"/>
        <v>0</v>
      </c>
    </row>
    <row r="174" spans="1:65" s="3" customFormat="1" ht="21" thickBot="1">
      <c r="A174" s="51"/>
      <c r="B174" s="51"/>
      <c r="C174" s="51"/>
      <c r="D174" s="811" t="s">
        <v>224</v>
      </c>
      <c r="E174" s="812"/>
      <c r="F174" s="812"/>
      <c r="G174" s="827" t="s">
        <v>190</v>
      </c>
      <c r="H174" s="827"/>
      <c r="I174" s="827"/>
      <c r="J174" s="827"/>
      <c r="K174" s="827"/>
      <c r="L174" s="827"/>
      <c r="M174" s="827"/>
      <c r="N174" s="827"/>
      <c r="O174" s="827"/>
      <c r="P174" s="827"/>
      <c r="Q174" s="827"/>
      <c r="R174" s="827"/>
      <c r="S174" s="827"/>
      <c r="T174" s="828"/>
      <c r="U174" s="626"/>
      <c r="V174" s="627"/>
      <c r="W174" s="627" t="s">
        <v>178</v>
      </c>
      <c r="X174" s="636"/>
      <c r="Y174" s="826"/>
      <c r="Z174" s="821"/>
      <c r="AA174" s="821"/>
      <c r="AB174" s="823"/>
      <c r="AC174" s="626">
        <v>4</v>
      </c>
      <c r="AD174" s="627"/>
      <c r="AE174" s="821">
        <f>AC174*30</f>
        <v>120</v>
      </c>
      <c r="AF174" s="823"/>
      <c r="AG174" s="826">
        <f>AI174+AK174+AM174</f>
        <v>90</v>
      </c>
      <c r="AH174" s="823"/>
      <c r="AI174" s="626"/>
      <c r="AJ174" s="627"/>
      <c r="AK174" s="627">
        <v>90</v>
      </c>
      <c r="AL174" s="627"/>
      <c r="AM174" s="821"/>
      <c r="AN174" s="823"/>
      <c r="AO174" s="826">
        <f>AE174-AG174</f>
        <v>30</v>
      </c>
      <c r="AP174" s="823"/>
      <c r="AQ174" s="626"/>
      <c r="AR174" s="627"/>
      <c r="AS174" s="627"/>
      <c r="AT174" s="636"/>
      <c r="AU174" s="626"/>
      <c r="AV174" s="627"/>
      <c r="AW174" s="627"/>
      <c r="AX174" s="636"/>
      <c r="AY174" s="626">
        <v>2</v>
      </c>
      <c r="AZ174" s="627"/>
      <c r="BA174" s="627">
        <v>1</v>
      </c>
      <c r="BB174" s="636"/>
      <c r="BC174" s="626">
        <v>2</v>
      </c>
      <c r="BD174" s="627"/>
      <c r="BE174" s="627"/>
      <c r="BF174" s="636"/>
      <c r="BG174" s="164"/>
      <c r="BH174" s="210">
        <f t="shared" si="21"/>
        <v>72</v>
      </c>
      <c r="BI174" s="210">
        <f>(AE174-BJ174*30-BK174*45-BL174*30)*0.66</f>
        <v>79.2</v>
      </c>
      <c r="BJ174" s="167"/>
      <c r="BK174" s="168"/>
      <c r="BL174" s="167"/>
      <c r="BM174" s="51"/>
    </row>
    <row r="175" spans="1:65" s="3" customFormat="1" ht="18" customHeight="1" thickBot="1">
      <c r="A175" s="51"/>
      <c r="B175" s="51"/>
      <c r="C175" s="51"/>
      <c r="D175" s="472" t="s">
        <v>136</v>
      </c>
      <c r="E175" s="292"/>
      <c r="F175" s="292"/>
      <c r="G175" s="615" t="s">
        <v>184</v>
      </c>
      <c r="H175" s="615"/>
      <c r="I175" s="615"/>
      <c r="J175" s="615"/>
      <c r="K175" s="615"/>
      <c r="L175" s="615"/>
      <c r="M175" s="615"/>
      <c r="N175" s="615"/>
      <c r="O175" s="615"/>
      <c r="P175" s="615"/>
      <c r="Q175" s="615"/>
      <c r="R175" s="615"/>
      <c r="S175" s="615"/>
      <c r="T175" s="620"/>
      <c r="U175" s="431"/>
      <c r="V175" s="293"/>
      <c r="W175" s="293"/>
      <c r="X175" s="441"/>
      <c r="Y175" s="593"/>
      <c r="Z175" s="596"/>
      <c r="AA175" s="596"/>
      <c r="AB175" s="594"/>
      <c r="AC175" s="431">
        <v>1.5</v>
      </c>
      <c r="AD175" s="293"/>
      <c r="AE175" s="596">
        <f>AC175*30</f>
        <v>45</v>
      </c>
      <c r="AF175" s="594"/>
      <c r="AG175" s="593">
        <f>AI175+AK175+AM175</f>
        <v>36</v>
      </c>
      <c r="AH175" s="594"/>
      <c r="AI175" s="431"/>
      <c r="AJ175" s="293"/>
      <c r="AK175" s="293">
        <v>36</v>
      </c>
      <c r="AL175" s="293"/>
      <c r="AM175" s="596"/>
      <c r="AN175" s="594"/>
      <c r="AO175" s="593">
        <f>AE175-AG175</f>
        <v>9</v>
      </c>
      <c r="AP175" s="594"/>
      <c r="AQ175" s="431"/>
      <c r="AR175" s="293"/>
      <c r="AS175" s="293"/>
      <c r="AT175" s="441"/>
      <c r="AU175" s="431"/>
      <c r="AV175" s="293"/>
      <c r="AW175" s="293"/>
      <c r="AX175" s="441"/>
      <c r="AY175" s="431">
        <v>2</v>
      </c>
      <c r="AZ175" s="293"/>
      <c r="BA175" s="293"/>
      <c r="BB175" s="441"/>
      <c r="BC175" s="431"/>
      <c r="BD175" s="293"/>
      <c r="BE175" s="293"/>
      <c r="BF175" s="441"/>
      <c r="BG175" s="164"/>
      <c r="BH175" s="210">
        <f t="shared" si="21"/>
        <v>27</v>
      </c>
      <c r="BI175" s="210">
        <f>(AE175-BJ175*30-BK175*45-BL175*30)*0.66</f>
        <v>29.700000000000003</v>
      </c>
      <c r="BJ175" s="167"/>
      <c r="BK175" s="168"/>
      <c r="BL175" s="167"/>
      <c r="BM175" s="51"/>
    </row>
    <row r="176" spans="1:65" s="3" customFormat="1" ht="18" customHeight="1">
      <c r="A176" s="51"/>
      <c r="B176" s="51"/>
      <c r="C176" s="51"/>
      <c r="D176" s="609" t="s">
        <v>136</v>
      </c>
      <c r="E176" s="610"/>
      <c r="F176" s="610"/>
      <c r="G176" s="617" t="s">
        <v>185</v>
      </c>
      <c r="H176" s="617"/>
      <c r="I176" s="617"/>
      <c r="J176" s="617"/>
      <c r="K176" s="617"/>
      <c r="L176" s="617"/>
      <c r="M176" s="617"/>
      <c r="N176" s="617"/>
      <c r="O176" s="617"/>
      <c r="P176" s="617"/>
      <c r="Q176" s="617"/>
      <c r="R176" s="617"/>
      <c r="S176" s="617"/>
      <c r="T176" s="618"/>
      <c r="U176" s="451"/>
      <c r="V176" s="452"/>
      <c r="W176" s="452">
        <v>6</v>
      </c>
      <c r="X176" s="459"/>
      <c r="Y176" s="607"/>
      <c r="Z176" s="591"/>
      <c r="AA176" s="591"/>
      <c r="AB176" s="592"/>
      <c r="AC176" s="451">
        <v>1</v>
      </c>
      <c r="AD176" s="452"/>
      <c r="AE176" s="591">
        <f>AC176*30</f>
        <v>30</v>
      </c>
      <c r="AF176" s="592"/>
      <c r="AG176" s="607">
        <f>AI176+AK176+AM176</f>
        <v>18</v>
      </c>
      <c r="AH176" s="592"/>
      <c r="AI176" s="451"/>
      <c r="AJ176" s="452"/>
      <c r="AK176" s="452">
        <v>18</v>
      </c>
      <c r="AL176" s="452"/>
      <c r="AM176" s="591"/>
      <c r="AN176" s="592"/>
      <c r="AO176" s="607">
        <f>AE176-AG176</f>
        <v>12</v>
      </c>
      <c r="AP176" s="592"/>
      <c r="AQ176" s="451"/>
      <c r="AR176" s="452"/>
      <c r="AS176" s="452"/>
      <c r="AT176" s="459"/>
      <c r="AU176" s="451"/>
      <c r="AV176" s="452"/>
      <c r="AW176" s="452"/>
      <c r="AX176" s="459"/>
      <c r="AY176" s="451"/>
      <c r="AZ176" s="452"/>
      <c r="BA176" s="452">
        <v>1</v>
      </c>
      <c r="BB176" s="459"/>
      <c r="BC176" s="451"/>
      <c r="BD176" s="452"/>
      <c r="BE176" s="452"/>
      <c r="BF176" s="459"/>
      <c r="BG176" s="164"/>
      <c r="BH176" s="210">
        <f t="shared" si="21"/>
        <v>18</v>
      </c>
      <c r="BI176" s="210">
        <f>(AE176-BJ176*30-BK176*45-BL176*30)*0.66</f>
        <v>19.8</v>
      </c>
      <c r="BJ176" s="167"/>
      <c r="BK176" s="168"/>
      <c r="BL176" s="167"/>
      <c r="BM176" s="51"/>
    </row>
    <row r="177" spans="1:65" s="3" customFormat="1" ht="18" customHeight="1" thickBot="1">
      <c r="A177" s="51"/>
      <c r="B177" s="51"/>
      <c r="C177" s="51"/>
      <c r="D177" s="432" t="s">
        <v>136</v>
      </c>
      <c r="E177" s="433"/>
      <c r="F177" s="433"/>
      <c r="G177" s="436" t="s">
        <v>186</v>
      </c>
      <c r="H177" s="436"/>
      <c r="I177" s="436"/>
      <c r="J177" s="436"/>
      <c r="K177" s="436"/>
      <c r="L177" s="436"/>
      <c r="M177" s="436"/>
      <c r="N177" s="436"/>
      <c r="O177" s="436"/>
      <c r="P177" s="436"/>
      <c r="Q177" s="436"/>
      <c r="R177" s="436"/>
      <c r="S177" s="436"/>
      <c r="T177" s="437"/>
      <c r="U177" s="309"/>
      <c r="V177" s="310"/>
      <c r="W177" s="310" t="s">
        <v>176</v>
      </c>
      <c r="X177" s="403"/>
      <c r="Y177" s="325"/>
      <c r="Z177" s="408"/>
      <c r="AA177" s="408"/>
      <c r="AB177" s="326"/>
      <c r="AC177" s="309">
        <v>1.5</v>
      </c>
      <c r="AD177" s="310"/>
      <c r="AE177" s="408">
        <f>AC177*30</f>
        <v>45</v>
      </c>
      <c r="AF177" s="326"/>
      <c r="AG177" s="325">
        <f>AI177+AK177+AM177</f>
        <v>36</v>
      </c>
      <c r="AH177" s="326"/>
      <c r="AI177" s="309"/>
      <c r="AJ177" s="310"/>
      <c r="AK177" s="310">
        <v>36</v>
      </c>
      <c r="AL177" s="310"/>
      <c r="AM177" s="408"/>
      <c r="AN177" s="326"/>
      <c r="AO177" s="325">
        <f>AE177-AG177</f>
        <v>9</v>
      </c>
      <c r="AP177" s="326"/>
      <c r="AQ177" s="309"/>
      <c r="AR177" s="310"/>
      <c r="AS177" s="310"/>
      <c r="AT177" s="403"/>
      <c r="AU177" s="309"/>
      <c r="AV177" s="310"/>
      <c r="AW177" s="310"/>
      <c r="AX177" s="403"/>
      <c r="AY177" s="309"/>
      <c r="AZ177" s="310"/>
      <c r="BA177" s="310"/>
      <c r="BB177" s="403"/>
      <c r="BC177" s="309">
        <v>2</v>
      </c>
      <c r="BD177" s="310"/>
      <c r="BE177" s="310"/>
      <c r="BF177" s="403"/>
      <c r="BG177" s="164"/>
      <c r="BH177" s="210">
        <f t="shared" si="21"/>
        <v>27</v>
      </c>
      <c r="BI177" s="210">
        <f>(AE177-BJ177*30-BK177*45-BL177*30)*0.66</f>
        <v>29.700000000000003</v>
      </c>
      <c r="BJ177" s="167"/>
      <c r="BK177" s="168"/>
      <c r="BL177" s="167"/>
      <c r="BM177" s="51"/>
    </row>
    <row r="178" ht="21" thickBot="1">
      <c r="BH178" s="210">
        <f t="shared" si="21"/>
        <v>0</v>
      </c>
    </row>
    <row r="179" spans="1:66" s="3" customFormat="1" ht="21" thickBot="1">
      <c r="A179" s="51"/>
      <c r="B179" s="51"/>
      <c r="C179" s="51"/>
      <c r="D179" s="811" t="s">
        <v>228</v>
      </c>
      <c r="E179" s="812"/>
      <c r="F179" s="829"/>
      <c r="G179" s="764" t="s">
        <v>191</v>
      </c>
      <c r="H179" s="765"/>
      <c r="I179" s="765"/>
      <c r="J179" s="765"/>
      <c r="K179" s="765"/>
      <c r="L179" s="765"/>
      <c r="M179" s="765"/>
      <c r="N179" s="765"/>
      <c r="O179" s="765"/>
      <c r="P179" s="765"/>
      <c r="Q179" s="765"/>
      <c r="R179" s="765"/>
      <c r="S179" s="765"/>
      <c r="T179" s="766"/>
      <c r="U179" s="578" t="s">
        <v>180</v>
      </c>
      <c r="V179" s="579"/>
      <c r="W179" s="579">
        <v>7</v>
      </c>
      <c r="X179" s="830"/>
      <c r="Y179" s="578"/>
      <c r="Z179" s="579"/>
      <c r="AA179" s="579"/>
      <c r="AB179" s="830"/>
      <c r="AC179" s="578">
        <f>SUM(AC180:AD183)</f>
        <v>15.5</v>
      </c>
      <c r="AD179" s="579"/>
      <c r="AE179" s="578">
        <f>SUM(AE180:AF183)</f>
        <v>465</v>
      </c>
      <c r="AF179" s="579"/>
      <c r="AG179" s="578">
        <f>SUM(AG180:AH183)</f>
        <v>225</v>
      </c>
      <c r="AH179" s="579"/>
      <c r="AI179" s="578">
        <f>SUM(AI180:AJ183)</f>
        <v>117</v>
      </c>
      <c r="AJ179" s="579"/>
      <c r="AK179" s="578">
        <f>SUM(AK180:AL183)</f>
        <v>54</v>
      </c>
      <c r="AL179" s="579"/>
      <c r="AM179" s="578">
        <f>SUM(AM180:AN183)</f>
        <v>54</v>
      </c>
      <c r="AN179" s="579"/>
      <c r="AO179" s="578">
        <f>SUM(AO180:AP183)</f>
        <v>240</v>
      </c>
      <c r="AP179" s="579"/>
      <c r="AQ179" s="578"/>
      <c r="AR179" s="579"/>
      <c r="AS179" s="578"/>
      <c r="AT179" s="579"/>
      <c r="AU179" s="578"/>
      <c r="AV179" s="579"/>
      <c r="AW179" s="578"/>
      <c r="AX179" s="579"/>
      <c r="AY179" s="578">
        <f>SUM(AY180:AZ183)</f>
        <v>4</v>
      </c>
      <c r="AZ179" s="579"/>
      <c r="BA179" s="578">
        <f>SUM(BA180:BB183)</f>
        <v>4</v>
      </c>
      <c r="BB179" s="579"/>
      <c r="BC179" s="578">
        <f>SUM(BC180:BD183)</f>
        <v>2.5</v>
      </c>
      <c r="BD179" s="579"/>
      <c r="BE179" s="578">
        <f>SUM(BE180:BF183)</f>
        <v>4</v>
      </c>
      <c r="BF179" s="579"/>
      <c r="BG179" s="164"/>
      <c r="BH179" s="210">
        <f t="shared" si="21"/>
        <v>225</v>
      </c>
      <c r="BI179" s="210">
        <f>(AE179-BJ179*30-BK179*45-BL179*30)*0.66</f>
        <v>247.5</v>
      </c>
      <c r="BJ179" s="167">
        <v>3</v>
      </c>
      <c r="BK179" s="168"/>
      <c r="BL179" s="167"/>
      <c r="BM179" s="172"/>
      <c r="BN179" s="3">
        <f>AG179/18</f>
        <v>12.5</v>
      </c>
    </row>
    <row r="180" spans="1:65" s="3" customFormat="1" ht="20.25">
      <c r="A180" s="51"/>
      <c r="B180" s="51"/>
      <c r="C180" s="51"/>
      <c r="D180" s="609" t="s">
        <v>137</v>
      </c>
      <c r="E180" s="610"/>
      <c r="F180" s="619"/>
      <c r="G180" s="588" t="s">
        <v>252</v>
      </c>
      <c r="H180" s="589"/>
      <c r="I180" s="589"/>
      <c r="J180" s="589"/>
      <c r="K180" s="589"/>
      <c r="L180" s="589"/>
      <c r="M180" s="589"/>
      <c r="N180" s="589"/>
      <c r="O180" s="589"/>
      <c r="P180" s="589"/>
      <c r="Q180" s="589"/>
      <c r="R180" s="589"/>
      <c r="S180" s="589"/>
      <c r="T180" s="590"/>
      <c r="U180" s="606">
        <v>5</v>
      </c>
      <c r="V180" s="564"/>
      <c r="W180" s="564"/>
      <c r="X180" s="605"/>
      <c r="Y180" s="606"/>
      <c r="Z180" s="564"/>
      <c r="AA180" s="564"/>
      <c r="AB180" s="605"/>
      <c r="AC180" s="606">
        <v>4.5</v>
      </c>
      <c r="AD180" s="564"/>
      <c r="AE180" s="452">
        <f>AC180*30</f>
        <v>135</v>
      </c>
      <c r="AF180" s="459"/>
      <c r="AG180" s="451">
        <f>AI180+AM180+AK180</f>
        <v>72</v>
      </c>
      <c r="AH180" s="600"/>
      <c r="AI180" s="451">
        <v>36</v>
      </c>
      <c r="AJ180" s="452"/>
      <c r="AK180" s="452">
        <v>18</v>
      </c>
      <c r="AL180" s="452"/>
      <c r="AM180" s="452">
        <v>18</v>
      </c>
      <c r="AN180" s="459"/>
      <c r="AO180" s="451">
        <f>AE180-AG180</f>
        <v>63</v>
      </c>
      <c r="AP180" s="459"/>
      <c r="AQ180" s="451"/>
      <c r="AR180" s="452"/>
      <c r="AS180" s="452"/>
      <c r="AT180" s="459"/>
      <c r="AU180" s="451"/>
      <c r="AV180" s="452"/>
      <c r="AW180" s="452"/>
      <c r="AX180" s="459"/>
      <c r="AY180" s="451">
        <v>4</v>
      </c>
      <c r="AZ180" s="452"/>
      <c r="BA180" s="452"/>
      <c r="BB180" s="459"/>
      <c r="BC180" s="458"/>
      <c r="BD180" s="459"/>
      <c r="BE180" s="532"/>
      <c r="BF180" s="531"/>
      <c r="BG180" s="164"/>
      <c r="BH180" s="210">
        <f t="shared" si="21"/>
        <v>63</v>
      </c>
      <c r="BI180" s="210">
        <f>(AE180-BJ180*30-BK180*45-BL180*30)*0.66</f>
        <v>69.3</v>
      </c>
      <c r="BJ180" s="167">
        <v>1</v>
      </c>
      <c r="BK180" s="168"/>
      <c r="BL180" s="167"/>
      <c r="BM180" s="172"/>
    </row>
    <row r="181" spans="1:65" s="3" customFormat="1" ht="45" customHeight="1">
      <c r="A181" s="51"/>
      <c r="B181" s="51"/>
      <c r="C181" s="51"/>
      <c r="D181" s="472" t="s">
        <v>137</v>
      </c>
      <c r="E181" s="292"/>
      <c r="F181" s="473"/>
      <c r="G181" s="575" t="s">
        <v>253</v>
      </c>
      <c r="H181" s="576"/>
      <c r="I181" s="576"/>
      <c r="J181" s="576"/>
      <c r="K181" s="576"/>
      <c r="L181" s="576"/>
      <c r="M181" s="576"/>
      <c r="N181" s="576"/>
      <c r="O181" s="576"/>
      <c r="P181" s="576"/>
      <c r="Q181" s="576"/>
      <c r="R181" s="576"/>
      <c r="S181" s="576"/>
      <c r="T181" s="604"/>
      <c r="U181" s="470">
        <v>6</v>
      </c>
      <c r="V181" s="471"/>
      <c r="W181" s="471"/>
      <c r="X181" s="603"/>
      <c r="Y181" s="470"/>
      <c r="Z181" s="471"/>
      <c r="AA181" s="471"/>
      <c r="AB181" s="603"/>
      <c r="AC181" s="470">
        <v>4.5</v>
      </c>
      <c r="AD181" s="471"/>
      <c r="AE181" s="293">
        <f>AC181*30</f>
        <v>135</v>
      </c>
      <c r="AF181" s="441"/>
      <c r="AG181" s="431">
        <f>AI181+AM181+AK181</f>
        <v>72</v>
      </c>
      <c r="AH181" s="329"/>
      <c r="AI181" s="431">
        <v>36</v>
      </c>
      <c r="AJ181" s="293"/>
      <c r="AK181" s="293">
        <v>18</v>
      </c>
      <c r="AL181" s="293"/>
      <c r="AM181" s="293">
        <v>18</v>
      </c>
      <c r="AN181" s="441"/>
      <c r="AO181" s="431">
        <f>AE181-AG181</f>
        <v>63</v>
      </c>
      <c r="AP181" s="441"/>
      <c r="AQ181" s="431"/>
      <c r="AR181" s="293"/>
      <c r="AS181" s="293"/>
      <c r="AT181" s="441"/>
      <c r="AU181" s="431"/>
      <c r="AV181" s="293"/>
      <c r="AW181" s="293"/>
      <c r="AX181" s="441"/>
      <c r="AY181" s="431"/>
      <c r="AZ181" s="293"/>
      <c r="BA181" s="293">
        <v>4</v>
      </c>
      <c r="BB181" s="441"/>
      <c r="BC181" s="330"/>
      <c r="BD181" s="441"/>
      <c r="BE181" s="330"/>
      <c r="BF181" s="441"/>
      <c r="BG181" s="164"/>
      <c r="BH181" s="210">
        <f t="shared" si="21"/>
        <v>63</v>
      </c>
      <c r="BI181" s="210">
        <f>(AE181-BJ181*30-BK181*45-BL181*30)*0.66</f>
        <v>69.3</v>
      </c>
      <c r="BJ181" s="167">
        <v>1</v>
      </c>
      <c r="BK181" s="168"/>
      <c r="BL181" s="167"/>
      <c r="BM181" s="172"/>
    </row>
    <row r="182" spans="1:65" s="3" customFormat="1" ht="42" customHeight="1">
      <c r="A182" s="51"/>
      <c r="B182" s="51"/>
      <c r="C182" s="51"/>
      <c r="D182" s="472" t="s">
        <v>137</v>
      </c>
      <c r="E182" s="292"/>
      <c r="F182" s="473"/>
      <c r="G182" s="575" t="s">
        <v>260</v>
      </c>
      <c r="H182" s="576"/>
      <c r="I182" s="576"/>
      <c r="J182" s="576"/>
      <c r="K182" s="576"/>
      <c r="L182" s="576"/>
      <c r="M182" s="576"/>
      <c r="N182" s="576"/>
      <c r="O182" s="576"/>
      <c r="P182" s="576"/>
      <c r="Q182" s="576"/>
      <c r="R182" s="576"/>
      <c r="S182" s="576"/>
      <c r="T182" s="604"/>
      <c r="U182" s="470"/>
      <c r="V182" s="471"/>
      <c r="W182" s="471">
        <v>7</v>
      </c>
      <c r="X182" s="603"/>
      <c r="Y182" s="470"/>
      <c r="Z182" s="471"/>
      <c r="AA182" s="471"/>
      <c r="AB182" s="603"/>
      <c r="AC182" s="470">
        <v>3.5</v>
      </c>
      <c r="AD182" s="471"/>
      <c r="AE182" s="293">
        <f>AC182*30</f>
        <v>105</v>
      </c>
      <c r="AF182" s="441"/>
      <c r="AG182" s="431">
        <f>AI182+AM182+AK182</f>
        <v>45</v>
      </c>
      <c r="AH182" s="329"/>
      <c r="AI182" s="431">
        <v>27</v>
      </c>
      <c r="AJ182" s="293"/>
      <c r="AK182" s="293"/>
      <c r="AL182" s="293"/>
      <c r="AM182" s="293">
        <v>18</v>
      </c>
      <c r="AN182" s="441"/>
      <c r="AO182" s="431">
        <f>AE182-AG182</f>
        <v>60</v>
      </c>
      <c r="AP182" s="441"/>
      <c r="AQ182" s="431"/>
      <c r="AR182" s="293"/>
      <c r="AS182" s="293"/>
      <c r="AT182" s="441"/>
      <c r="AU182" s="431"/>
      <c r="AV182" s="293"/>
      <c r="AW182" s="293"/>
      <c r="AX182" s="441"/>
      <c r="AY182" s="431"/>
      <c r="AZ182" s="293"/>
      <c r="BA182" s="293"/>
      <c r="BB182" s="441"/>
      <c r="BC182" s="330">
        <v>2.5</v>
      </c>
      <c r="BD182" s="441"/>
      <c r="BE182" s="330"/>
      <c r="BF182" s="441"/>
      <c r="BG182" s="164"/>
      <c r="BH182" s="210">
        <f t="shared" si="21"/>
        <v>63</v>
      </c>
      <c r="BI182" s="210">
        <f>(AE182-BJ182*30-BK182*45-BL182*30)*0.66</f>
        <v>69.3</v>
      </c>
      <c r="BJ182" s="167"/>
      <c r="BK182" s="168"/>
      <c r="BL182" s="167"/>
      <c r="BM182" s="172"/>
    </row>
    <row r="183" spans="1:65" s="3" customFormat="1" ht="42" customHeight="1" thickBot="1">
      <c r="A183" s="51"/>
      <c r="B183" s="51"/>
      <c r="C183" s="51"/>
      <c r="D183" s="432" t="s">
        <v>137</v>
      </c>
      <c r="E183" s="433"/>
      <c r="F183" s="480"/>
      <c r="G183" s="481" t="s">
        <v>261</v>
      </c>
      <c r="H183" s="482"/>
      <c r="I183" s="482"/>
      <c r="J183" s="482"/>
      <c r="K183" s="482"/>
      <c r="L183" s="482"/>
      <c r="M183" s="482"/>
      <c r="N183" s="482"/>
      <c r="O183" s="482"/>
      <c r="P183" s="482"/>
      <c r="Q183" s="482"/>
      <c r="R183" s="482"/>
      <c r="S183" s="482"/>
      <c r="T183" s="483"/>
      <c r="U183" s="460">
        <v>8</v>
      </c>
      <c r="V183" s="453"/>
      <c r="W183" s="453"/>
      <c r="X183" s="454"/>
      <c r="Y183" s="460"/>
      <c r="Z183" s="453"/>
      <c r="AA183" s="453"/>
      <c r="AB183" s="454"/>
      <c r="AC183" s="460">
        <v>3</v>
      </c>
      <c r="AD183" s="453"/>
      <c r="AE183" s="310">
        <f>AC183*30</f>
        <v>90</v>
      </c>
      <c r="AF183" s="403"/>
      <c r="AG183" s="309">
        <f>AI183+AM183+AK183</f>
        <v>36</v>
      </c>
      <c r="AH183" s="311"/>
      <c r="AI183" s="309">
        <v>18</v>
      </c>
      <c r="AJ183" s="310"/>
      <c r="AK183" s="310">
        <v>18</v>
      </c>
      <c r="AL183" s="310"/>
      <c r="AM183" s="310"/>
      <c r="AN183" s="403"/>
      <c r="AO183" s="309">
        <f>AE183-AG183</f>
        <v>54</v>
      </c>
      <c r="AP183" s="403"/>
      <c r="AQ183" s="309"/>
      <c r="AR183" s="310"/>
      <c r="AS183" s="310"/>
      <c r="AT183" s="403"/>
      <c r="AU183" s="309"/>
      <c r="AV183" s="310"/>
      <c r="AW183" s="310"/>
      <c r="AX183" s="403"/>
      <c r="AY183" s="309"/>
      <c r="AZ183" s="310"/>
      <c r="BA183" s="310"/>
      <c r="BB183" s="403"/>
      <c r="BC183" s="407"/>
      <c r="BD183" s="403"/>
      <c r="BE183" s="407">
        <v>4</v>
      </c>
      <c r="BF183" s="403"/>
      <c r="BG183" s="164"/>
      <c r="BH183" s="210">
        <f t="shared" si="21"/>
        <v>36</v>
      </c>
      <c r="BI183" s="210">
        <f>(AE183-BJ183*30-BK183*45-BL183*30)*0.66</f>
        <v>39.6</v>
      </c>
      <c r="BJ183" s="167">
        <v>1</v>
      </c>
      <c r="BK183" s="168"/>
      <c r="BL183" s="167"/>
      <c r="BM183" s="172"/>
    </row>
    <row r="184" spans="1:65" s="3" customFormat="1" ht="20.25">
      <c r="A184" s="51"/>
      <c r="B184" s="51"/>
      <c r="C184" s="51"/>
      <c r="D184" s="239"/>
      <c r="E184" s="239"/>
      <c r="F184" s="239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210">
        <f t="shared" si="21"/>
        <v>0</v>
      </c>
      <c r="BI184" s="211"/>
      <c r="BJ184" s="51"/>
      <c r="BK184" s="241"/>
      <c r="BL184" s="51"/>
      <c r="BM184" s="172"/>
    </row>
    <row r="185" spans="1:65" s="3" customFormat="1" ht="21.75" customHeight="1">
      <c r="A185" s="51"/>
      <c r="B185" s="51"/>
      <c r="C185" s="51"/>
      <c r="D185" s="472" t="s">
        <v>229</v>
      </c>
      <c r="E185" s="292"/>
      <c r="F185" s="665"/>
      <c r="G185" s="467" t="s">
        <v>290</v>
      </c>
      <c r="H185" s="468"/>
      <c r="I185" s="468"/>
      <c r="J185" s="468"/>
      <c r="K185" s="468"/>
      <c r="L185" s="468"/>
      <c r="M185" s="468"/>
      <c r="N185" s="468"/>
      <c r="O185" s="468"/>
      <c r="P185" s="468"/>
      <c r="Q185" s="468"/>
      <c r="R185" s="468"/>
      <c r="S185" s="468"/>
      <c r="T185" s="838"/>
      <c r="U185" s="431"/>
      <c r="V185" s="293"/>
      <c r="W185" s="471">
        <v>3.4</v>
      </c>
      <c r="X185" s="839"/>
      <c r="Y185" s="431"/>
      <c r="Z185" s="293"/>
      <c r="AA185" s="293"/>
      <c r="AB185" s="329"/>
      <c r="AC185" s="470">
        <f>AC186+AC187</f>
        <v>8.5</v>
      </c>
      <c r="AD185" s="471"/>
      <c r="AE185" s="470">
        <f>AE186+AE187</f>
        <v>255</v>
      </c>
      <c r="AF185" s="471"/>
      <c r="AG185" s="470">
        <f>AG186+AG187</f>
        <v>144</v>
      </c>
      <c r="AH185" s="471"/>
      <c r="AI185" s="470">
        <f>AI186+AI187</f>
        <v>54</v>
      </c>
      <c r="AJ185" s="471"/>
      <c r="AK185" s="470"/>
      <c r="AL185" s="471"/>
      <c r="AM185" s="470">
        <f>AM186+AM187</f>
        <v>90</v>
      </c>
      <c r="AN185" s="471"/>
      <c r="AO185" s="470">
        <f>AO186+AO187</f>
        <v>111</v>
      </c>
      <c r="AP185" s="471"/>
      <c r="AQ185" s="470"/>
      <c r="AR185" s="471"/>
      <c r="AS185" s="470"/>
      <c r="AT185" s="471"/>
      <c r="AU185" s="470">
        <f>AU186+AU187</f>
        <v>3</v>
      </c>
      <c r="AV185" s="471"/>
      <c r="AW185" s="470">
        <f>AW186+AW187</f>
        <v>5</v>
      </c>
      <c r="AX185" s="471"/>
      <c r="AY185" s="470"/>
      <c r="AZ185" s="471"/>
      <c r="BA185" s="470"/>
      <c r="BB185" s="471"/>
      <c r="BC185" s="470"/>
      <c r="BD185" s="471"/>
      <c r="BE185" s="470"/>
      <c r="BF185" s="471"/>
      <c r="BG185" s="164"/>
      <c r="BH185" s="210">
        <f t="shared" si="21"/>
        <v>153</v>
      </c>
      <c r="BI185" s="210">
        <f>(AE185-BJ185*30-BK185*45-BL185*30)*0.66</f>
        <v>168.3</v>
      </c>
      <c r="BJ185" s="167"/>
      <c r="BK185" s="168"/>
      <c r="BL185" s="167"/>
      <c r="BM185" s="172"/>
    </row>
    <row r="186" spans="1:65" s="3" customFormat="1" ht="21.75" customHeight="1">
      <c r="A186" s="51"/>
      <c r="B186" s="51"/>
      <c r="C186" s="51"/>
      <c r="D186" s="472" t="s">
        <v>229</v>
      </c>
      <c r="E186" s="292"/>
      <c r="F186" s="665"/>
      <c r="G186" s="467" t="s">
        <v>288</v>
      </c>
      <c r="H186" s="468"/>
      <c r="I186" s="468"/>
      <c r="J186" s="468"/>
      <c r="K186" s="468"/>
      <c r="L186" s="468"/>
      <c r="M186" s="468"/>
      <c r="N186" s="468"/>
      <c r="O186" s="468"/>
      <c r="P186" s="468"/>
      <c r="Q186" s="468"/>
      <c r="R186" s="468"/>
      <c r="S186" s="468"/>
      <c r="T186" s="838"/>
      <c r="U186" s="431"/>
      <c r="V186" s="293"/>
      <c r="W186" s="471">
        <v>3</v>
      </c>
      <c r="X186" s="839"/>
      <c r="Y186" s="431"/>
      <c r="Z186" s="293"/>
      <c r="AA186" s="293"/>
      <c r="AB186" s="329"/>
      <c r="AC186" s="470">
        <v>4</v>
      </c>
      <c r="AD186" s="471"/>
      <c r="AE186" s="471">
        <f>AC186*30</f>
        <v>120</v>
      </c>
      <c r="AF186" s="839"/>
      <c r="AG186" s="470">
        <f>AI186+AM186+AK186</f>
        <v>54</v>
      </c>
      <c r="AH186" s="839"/>
      <c r="AI186" s="470">
        <v>18</v>
      </c>
      <c r="AJ186" s="603"/>
      <c r="AK186" s="470"/>
      <c r="AL186" s="603"/>
      <c r="AM186" s="840">
        <v>36</v>
      </c>
      <c r="AN186" s="839"/>
      <c r="AO186" s="470">
        <f>AE186-AG186</f>
        <v>66</v>
      </c>
      <c r="AP186" s="603"/>
      <c r="AQ186" s="431"/>
      <c r="AR186" s="293"/>
      <c r="AS186" s="293"/>
      <c r="AT186" s="441"/>
      <c r="AU186" s="470">
        <v>3</v>
      </c>
      <c r="AV186" s="471"/>
      <c r="AW186" s="471"/>
      <c r="AX186" s="603"/>
      <c r="AY186" s="431"/>
      <c r="AZ186" s="293"/>
      <c r="BA186" s="559"/>
      <c r="BB186" s="560"/>
      <c r="BC186" s="330"/>
      <c r="BD186" s="293"/>
      <c r="BE186" s="293"/>
      <c r="BF186" s="441"/>
      <c r="BG186" s="164"/>
      <c r="BH186" s="210">
        <f t="shared" si="21"/>
        <v>72</v>
      </c>
      <c r="BI186" s="210">
        <f>(AE186-BJ186*30-BK186*45-BL186*30)*0.66</f>
        <v>79.2</v>
      </c>
      <c r="BJ186" s="167"/>
      <c r="BK186" s="168"/>
      <c r="BL186" s="167"/>
      <c r="BM186" s="172"/>
    </row>
    <row r="187" spans="1:65" s="3" customFormat="1" ht="21.75" customHeight="1">
      <c r="A187" s="51"/>
      <c r="B187" s="51"/>
      <c r="C187" s="51"/>
      <c r="D187" s="472" t="s">
        <v>229</v>
      </c>
      <c r="E187" s="292"/>
      <c r="F187" s="665"/>
      <c r="G187" s="467" t="s">
        <v>289</v>
      </c>
      <c r="H187" s="468"/>
      <c r="I187" s="468"/>
      <c r="J187" s="468"/>
      <c r="K187" s="468"/>
      <c r="L187" s="468"/>
      <c r="M187" s="468"/>
      <c r="N187" s="468"/>
      <c r="O187" s="468"/>
      <c r="P187" s="468"/>
      <c r="Q187" s="468"/>
      <c r="R187" s="468"/>
      <c r="S187" s="468"/>
      <c r="T187" s="838"/>
      <c r="U187" s="431"/>
      <c r="V187" s="293"/>
      <c r="W187" s="471">
        <v>4</v>
      </c>
      <c r="X187" s="839"/>
      <c r="Y187" s="431"/>
      <c r="Z187" s="293"/>
      <c r="AA187" s="293"/>
      <c r="AB187" s="329"/>
      <c r="AC187" s="470">
        <v>4.5</v>
      </c>
      <c r="AD187" s="471"/>
      <c r="AE187" s="471">
        <f>AC187*30</f>
        <v>135</v>
      </c>
      <c r="AF187" s="839"/>
      <c r="AG187" s="470">
        <f>AI187+AM187+AK187</f>
        <v>90</v>
      </c>
      <c r="AH187" s="839"/>
      <c r="AI187" s="470">
        <v>36</v>
      </c>
      <c r="AJ187" s="603"/>
      <c r="AK187" s="470"/>
      <c r="AL187" s="603"/>
      <c r="AM187" s="840">
        <v>54</v>
      </c>
      <c r="AN187" s="839"/>
      <c r="AO187" s="470">
        <f>AE187-AG187</f>
        <v>45</v>
      </c>
      <c r="AP187" s="603"/>
      <c r="AQ187" s="431"/>
      <c r="AR187" s="293"/>
      <c r="AS187" s="293"/>
      <c r="AT187" s="441"/>
      <c r="AU187" s="470"/>
      <c r="AV187" s="471"/>
      <c r="AW187" s="471">
        <v>5</v>
      </c>
      <c r="AX187" s="603"/>
      <c r="AY187" s="431"/>
      <c r="AZ187" s="293"/>
      <c r="BA187" s="559"/>
      <c r="BB187" s="560"/>
      <c r="BC187" s="330"/>
      <c r="BD187" s="293"/>
      <c r="BE187" s="293"/>
      <c r="BF187" s="441"/>
      <c r="BG187" s="164"/>
      <c r="BH187" s="210">
        <f t="shared" si="21"/>
        <v>81</v>
      </c>
      <c r="BI187" s="210">
        <f>(AE187-BJ187*30-BK187*45-BL187*30)*0.66</f>
        <v>89.10000000000001</v>
      </c>
      <c r="BJ187" s="167"/>
      <c r="BK187" s="168"/>
      <c r="BL187" s="167"/>
      <c r="BM187" s="172"/>
    </row>
    <row r="188" spans="1:65" s="3" customFormat="1" ht="38.25" customHeight="1">
      <c r="A188" s="51"/>
      <c r="B188" s="51"/>
      <c r="C188" s="51"/>
      <c r="D188" s="461" t="s">
        <v>230</v>
      </c>
      <c r="E188" s="462"/>
      <c r="F188" s="463"/>
      <c r="G188" s="467" t="s">
        <v>250</v>
      </c>
      <c r="H188" s="468"/>
      <c r="I188" s="468"/>
      <c r="J188" s="468"/>
      <c r="K188" s="468"/>
      <c r="L188" s="468"/>
      <c r="M188" s="468"/>
      <c r="N188" s="468"/>
      <c r="O188" s="468"/>
      <c r="P188" s="468"/>
      <c r="Q188" s="468"/>
      <c r="R188" s="468"/>
      <c r="S188" s="468"/>
      <c r="T188" s="838"/>
      <c r="U188" s="470">
        <v>7</v>
      </c>
      <c r="V188" s="471"/>
      <c r="W188" s="293"/>
      <c r="X188" s="329"/>
      <c r="Y188" s="431"/>
      <c r="Z188" s="293"/>
      <c r="AA188" s="293"/>
      <c r="AB188" s="329"/>
      <c r="AC188" s="470">
        <v>5</v>
      </c>
      <c r="AD188" s="471"/>
      <c r="AE188" s="471">
        <f>AC188*30</f>
        <v>150</v>
      </c>
      <c r="AF188" s="839"/>
      <c r="AG188" s="470">
        <f>AI188+AM188+AK188</f>
        <v>54</v>
      </c>
      <c r="AH188" s="839"/>
      <c r="AI188" s="470">
        <v>36</v>
      </c>
      <c r="AJ188" s="603"/>
      <c r="AK188" s="470"/>
      <c r="AL188" s="603"/>
      <c r="AM188" s="840">
        <v>18</v>
      </c>
      <c r="AN188" s="839"/>
      <c r="AO188" s="470">
        <f>AE188-AG188</f>
        <v>96</v>
      </c>
      <c r="AP188" s="603"/>
      <c r="AQ188" s="470"/>
      <c r="AR188" s="471"/>
      <c r="AS188" s="471"/>
      <c r="AT188" s="603"/>
      <c r="AU188" s="470"/>
      <c r="AV188" s="471"/>
      <c r="AW188" s="471"/>
      <c r="AX188" s="603"/>
      <c r="AY188" s="470"/>
      <c r="AZ188" s="471"/>
      <c r="BA188" s="841"/>
      <c r="BB188" s="842"/>
      <c r="BC188" s="840">
        <v>3</v>
      </c>
      <c r="BD188" s="471"/>
      <c r="BE188" s="293"/>
      <c r="BF188" s="441"/>
      <c r="BG188" s="164"/>
      <c r="BH188" s="210">
        <f t="shared" si="21"/>
        <v>72</v>
      </c>
      <c r="BI188" s="210">
        <f>(AE188-BJ188*30-BK188*45-BL188*30)*0.66</f>
        <v>79.2</v>
      </c>
      <c r="BJ188" s="167">
        <v>1</v>
      </c>
      <c r="BK188" s="168"/>
      <c r="BL188" s="167"/>
      <c r="BM188" s="172"/>
    </row>
    <row r="189" spans="4:65" s="51" customFormat="1" ht="28.5" customHeight="1" thickBot="1">
      <c r="D189" s="246"/>
      <c r="E189" s="247"/>
      <c r="F189" s="247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9"/>
      <c r="V189" s="249"/>
      <c r="W189" s="249"/>
      <c r="X189" s="249"/>
      <c r="Y189" s="249"/>
      <c r="Z189" s="249"/>
      <c r="AA189" s="249"/>
      <c r="AB189" s="249"/>
      <c r="AC189" s="249"/>
      <c r="AD189" s="249"/>
      <c r="AE189" s="249"/>
      <c r="AF189" s="249"/>
      <c r="AG189" s="249"/>
      <c r="AH189" s="249"/>
      <c r="AI189" s="249"/>
      <c r="AJ189" s="249"/>
      <c r="AK189" s="249"/>
      <c r="AL189" s="249"/>
      <c r="AM189" s="249"/>
      <c r="AN189" s="249"/>
      <c r="AO189" s="249"/>
      <c r="AP189" s="249"/>
      <c r="AQ189" s="249"/>
      <c r="AR189" s="249"/>
      <c r="AS189" s="249"/>
      <c r="AT189" s="249"/>
      <c r="AU189" s="249"/>
      <c r="AV189" s="249"/>
      <c r="AW189" s="249"/>
      <c r="AX189" s="249"/>
      <c r="AY189" s="249"/>
      <c r="AZ189" s="249"/>
      <c r="BA189" s="249"/>
      <c r="BB189" s="249"/>
      <c r="BC189" s="249"/>
      <c r="BD189" s="249"/>
      <c r="BE189" s="249"/>
      <c r="BF189" s="255"/>
      <c r="BG189" s="164"/>
      <c r="BH189" s="210">
        <f t="shared" si="21"/>
        <v>0</v>
      </c>
      <c r="BI189" s="211"/>
      <c r="BK189" s="241"/>
      <c r="BM189" s="172"/>
    </row>
    <row r="190" spans="1:65" s="3" customFormat="1" ht="20.25" customHeight="1" thickBot="1">
      <c r="A190" s="51"/>
      <c r="B190" s="51"/>
      <c r="C190" s="51"/>
      <c r="D190" s="816" t="s">
        <v>231</v>
      </c>
      <c r="E190" s="817"/>
      <c r="F190" s="832"/>
      <c r="G190" s="835" t="s">
        <v>237</v>
      </c>
      <c r="H190" s="836"/>
      <c r="I190" s="836"/>
      <c r="J190" s="836"/>
      <c r="K190" s="836"/>
      <c r="L190" s="836"/>
      <c r="M190" s="836"/>
      <c r="N190" s="836"/>
      <c r="O190" s="836"/>
      <c r="P190" s="836"/>
      <c r="Q190" s="836"/>
      <c r="R190" s="836"/>
      <c r="S190" s="836"/>
      <c r="T190" s="837"/>
      <c r="U190" s="578" t="s">
        <v>132</v>
      </c>
      <c r="V190" s="579"/>
      <c r="W190" s="627"/>
      <c r="X190" s="636"/>
      <c r="Y190" s="578">
        <v>7</v>
      </c>
      <c r="Z190" s="579"/>
      <c r="AA190" s="627"/>
      <c r="AB190" s="296"/>
      <c r="AC190" s="578">
        <f>SUM(AC191:AD195)</f>
        <v>17.5</v>
      </c>
      <c r="AD190" s="579"/>
      <c r="AE190" s="578">
        <f>SUM(AE191:AF195)</f>
        <v>525</v>
      </c>
      <c r="AF190" s="579"/>
      <c r="AG190" s="578">
        <f>SUM(AG191:AH195)</f>
        <v>216</v>
      </c>
      <c r="AH190" s="579"/>
      <c r="AI190" s="578">
        <f>SUM(AI191:AJ195)</f>
        <v>126</v>
      </c>
      <c r="AJ190" s="579"/>
      <c r="AK190" s="578">
        <f>SUM(AK191:AL195)</f>
        <v>54</v>
      </c>
      <c r="AL190" s="579"/>
      <c r="AM190" s="578">
        <f>SUM(AM191:AN195)</f>
        <v>36</v>
      </c>
      <c r="AN190" s="579"/>
      <c r="AO190" s="578">
        <f>SUM(AO191:AP195)</f>
        <v>309</v>
      </c>
      <c r="AP190" s="579"/>
      <c r="AQ190" s="578"/>
      <c r="AR190" s="579"/>
      <c r="AS190" s="578"/>
      <c r="AT190" s="579"/>
      <c r="AU190" s="578"/>
      <c r="AV190" s="579"/>
      <c r="AW190" s="578"/>
      <c r="AX190" s="579"/>
      <c r="AY190" s="578">
        <f>SUM(AY191:AZ195)</f>
        <v>4</v>
      </c>
      <c r="AZ190" s="579"/>
      <c r="BA190" s="578">
        <f>SUM(BA191:BB195)</f>
        <v>4</v>
      </c>
      <c r="BB190" s="579"/>
      <c r="BC190" s="578">
        <f>SUM(BC191:BD195)</f>
        <v>2</v>
      </c>
      <c r="BD190" s="579"/>
      <c r="BE190" s="578">
        <f>SUM(BE191:BF195)</f>
        <v>4</v>
      </c>
      <c r="BF190" s="579"/>
      <c r="BG190" s="164"/>
      <c r="BH190" s="210">
        <f t="shared" si="21"/>
        <v>216</v>
      </c>
      <c r="BI190" s="223">
        <f aca="true" t="shared" si="23" ref="BI190:BI195">(AE190-BJ190*30-BK190*45-BL190*30)*0.66</f>
        <v>237.60000000000002</v>
      </c>
      <c r="BJ190" s="225">
        <v>4</v>
      </c>
      <c r="BK190" s="245">
        <v>1</v>
      </c>
      <c r="BL190" s="225"/>
      <c r="BM190" s="172"/>
    </row>
    <row r="191" spans="1:65" s="3" customFormat="1" ht="43.5" customHeight="1">
      <c r="A191" s="51"/>
      <c r="B191" s="51"/>
      <c r="C191" s="51"/>
      <c r="D191" s="580" t="s">
        <v>138</v>
      </c>
      <c r="E191" s="581"/>
      <c r="F191" s="582"/>
      <c r="G191" s="583" t="s">
        <v>254</v>
      </c>
      <c r="H191" s="584"/>
      <c r="I191" s="584"/>
      <c r="J191" s="584"/>
      <c r="K191" s="584"/>
      <c r="L191" s="584"/>
      <c r="M191" s="584"/>
      <c r="N191" s="584"/>
      <c r="O191" s="584"/>
      <c r="P191" s="584"/>
      <c r="Q191" s="584"/>
      <c r="R191" s="584"/>
      <c r="S191" s="584"/>
      <c r="T191" s="585"/>
      <c r="U191" s="477">
        <v>5</v>
      </c>
      <c r="V191" s="478"/>
      <c r="W191" s="491"/>
      <c r="X191" s="531"/>
      <c r="Y191" s="477"/>
      <c r="Z191" s="478"/>
      <c r="AA191" s="491"/>
      <c r="AB191" s="561"/>
      <c r="AC191" s="477">
        <v>4.5</v>
      </c>
      <c r="AD191" s="478"/>
      <c r="AE191" s="491">
        <f>AC191*30</f>
        <v>135</v>
      </c>
      <c r="AF191" s="531"/>
      <c r="AG191" s="532">
        <f>AI191+AM191+AK191</f>
        <v>72</v>
      </c>
      <c r="AH191" s="561"/>
      <c r="AI191" s="490">
        <v>36</v>
      </c>
      <c r="AJ191" s="491"/>
      <c r="AK191" s="491">
        <v>18</v>
      </c>
      <c r="AL191" s="491"/>
      <c r="AM191" s="491">
        <v>18</v>
      </c>
      <c r="AN191" s="531"/>
      <c r="AO191" s="532">
        <f>AE191-AG191</f>
        <v>63</v>
      </c>
      <c r="AP191" s="531"/>
      <c r="AQ191" s="490"/>
      <c r="AR191" s="491"/>
      <c r="AS191" s="491"/>
      <c r="AT191" s="531"/>
      <c r="AU191" s="490"/>
      <c r="AV191" s="491"/>
      <c r="AW191" s="491"/>
      <c r="AX191" s="531"/>
      <c r="AY191" s="490">
        <v>4</v>
      </c>
      <c r="AZ191" s="491"/>
      <c r="BA191" s="491"/>
      <c r="BB191" s="531"/>
      <c r="BC191" s="532"/>
      <c r="BD191" s="491"/>
      <c r="BE191" s="491"/>
      <c r="BF191" s="531"/>
      <c r="BG191" s="164"/>
      <c r="BH191" s="210">
        <f t="shared" si="21"/>
        <v>63</v>
      </c>
      <c r="BI191" s="210">
        <f t="shared" si="23"/>
        <v>69.3</v>
      </c>
      <c r="BJ191" s="167">
        <v>1</v>
      </c>
      <c r="BK191" s="168"/>
      <c r="BL191" s="167"/>
      <c r="BM191" s="172"/>
    </row>
    <row r="192" spans="1:65" s="3" customFormat="1" ht="39" customHeight="1">
      <c r="A192" s="51"/>
      <c r="B192" s="51"/>
      <c r="C192" s="51"/>
      <c r="D192" s="472" t="s">
        <v>138</v>
      </c>
      <c r="E192" s="292"/>
      <c r="F192" s="473"/>
      <c r="G192" s="467" t="s">
        <v>262</v>
      </c>
      <c r="H192" s="468"/>
      <c r="I192" s="468"/>
      <c r="J192" s="468"/>
      <c r="K192" s="468"/>
      <c r="L192" s="468"/>
      <c r="M192" s="468"/>
      <c r="N192" s="468"/>
      <c r="O192" s="468"/>
      <c r="P192" s="468"/>
      <c r="Q192" s="468"/>
      <c r="R192" s="468"/>
      <c r="S192" s="468"/>
      <c r="T192" s="469"/>
      <c r="U192" s="470">
        <v>6</v>
      </c>
      <c r="V192" s="471"/>
      <c r="W192" s="293"/>
      <c r="X192" s="441"/>
      <c r="Y192" s="470"/>
      <c r="Z192" s="471"/>
      <c r="AA192" s="293"/>
      <c r="AB192" s="329"/>
      <c r="AC192" s="470">
        <v>4.5</v>
      </c>
      <c r="AD192" s="471"/>
      <c r="AE192" s="293">
        <f>AC192*30</f>
        <v>135</v>
      </c>
      <c r="AF192" s="441"/>
      <c r="AG192" s="330">
        <f>AI192+AM192+AK192</f>
        <v>72</v>
      </c>
      <c r="AH192" s="329"/>
      <c r="AI192" s="431">
        <v>36</v>
      </c>
      <c r="AJ192" s="293"/>
      <c r="AK192" s="293">
        <v>18</v>
      </c>
      <c r="AL192" s="293"/>
      <c r="AM192" s="293">
        <v>18</v>
      </c>
      <c r="AN192" s="441"/>
      <c r="AO192" s="330">
        <f>AE192-AG192</f>
        <v>63</v>
      </c>
      <c r="AP192" s="441"/>
      <c r="AQ192" s="431"/>
      <c r="AR192" s="293"/>
      <c r="AS192" s="293"/>
      <c r="AT192" s="441"/>
      <c r="AU192" s="431"/>
      <c r="AV192" s="293"/>
      <c r="AW192" s="293"/>
      <c r="AX192" s="441"/>
      <c r="AY192" s="431"/>
      <c r="AZ192" s="293"/>
      <c r="BA192" s="293">
        <v>4</v>
      </c>
      <c r="BB192" s="441"/>
      <c r="BC192" s="330"/>
      <c r="BD192" s="293"/>
      <c r="BE192" s="293"/>
      <c r="BF192" s="441"/>
      <c r="BG192" s="164"/>
      <c r="BH192" s="210">
        <f t="shared" si="21"/>
        <v>63</v>
      </c>
      <c r="BI192" s="210">
        <f t="shared" si="23"/>
        <v>69.3</v>
      </c>
      <c r="BJ192" s="167">
        <v>1</v>
      </c>
      <c r="BK192" s="168"/>
      <c r="BL192" s="167"/>
      <c r="BM192" s="172"/>
    </row>
    <row r="193" spans="1:65" s="3" customFormat="1" ht="66" customHeight="1">
      <c r="A193" s="51"/>
      <c r="B193" s="51"/>
      <c r="C193" s="51"/>
      <c r="D193" s="472" t="s">
        <v>138</v>
      </c>
      <c r="E193" s="292"/>
      <c r="F193" s="473"/>
      <c r="G193" s="467" t="s">
        <v>263</v>
      </c>
      <c r="H193" s="468"/>
      <c r="I193" s="468"/>
      <c r="J193" s="468"/>
      <c r="K193" s="468"/>
      <c r="L193" s="468"/>
      <c r="M193" s="468"/>
      <c r="N193" s="468"/>
      <c r="O193" s="468"/>
      <c r="P193" s="468"/>
      <c r="Q193" s="468"/>
      <c r="R193" s="468"/>
      <c r="S193" s="468"/>
      <c r="T193" s="469"/>
      <c r="U193" s="470">
        <v>7</v>
      </c>
      <c r="V193" s="471"/>
      <c r="W193" s="293"/>
      <c r="X193" s="441"/>
      <c r="Y193" s="470"/>
      <c r="Z193" s="471"/>
      <c r="AA193" s="293"/>
      <c r="AB193" s="329"/>
      <c r="AC193" s="470">
        <v>4</v>
      </c>
      <c r="AD193" s="471"/>
      <c r="AE193" s="293">
        <f>AC193*30</f>
        <v>120</v>
      </c>
      <c r="AF193" s="441"/>
      <c r="AG193" s="330">
        <f>AI193+AM193+AK193</f>
        <v>36</v>
      </c>
      <c r="AH193" s="329"/>
      <c r="AI193" s="431">
        <v>27</v>
      </c>
      <c r="AJ193" s="293"/>
      <c r="AK193" s="293">
        <v>9</v>
      </c>
      <c r="AL193" s="293"/>
      <c r="AM193" s="293"/>
      <c r="AN193" s="441"/>
      <c r="AO193" s="330">
        <f>AE193-AG193</f>
        <v>84</v>
      </c>
      <c r="AP193" s="441"/>
      <c r="AQ193" s="431"/>
      <c r="AR193" s="293"/>
      <c r="AS193" s="293"/>
      <c r="AT193" s="441"/>
      <c r="AU193" s="431"/>
      <c r="AV193" s="293"/>
      <c r="AW193" s="293"/>
      <c r="AX193" s="441"/>
      <c r="AY193" s="431"/>
      <c r="AZ193" s="293"/>
      <c r="BA193" s="293"/>
      <c r="BB193" s="441"/>
      <c r="BC193" s="330">
        <v>2</v>
      </c>
      <c r="BD193" s="293"/>
      <c r="BE193" s="293"/>
      <c r="BF193" s="441"/>
      <c r="BG193" s="164"/>
      <c r="BH193" s="210">
        <f t="shared" si="21"/>
        <v>54</v>
      </c>
      <c r="BI193" s="210">
        <f t="shared" si="23"/>
        <v>59.400000000000006</v>
      </c>
      <c r="BJ193" s="167">
        <v>1</v>
      </c>
      <c r="BK193" s="168"/>
      <c r="BL193" s="167"/>
      <c r="BM193" s="172"/>
    </row>
    <row r="194" spans="1:65" s="3" customFormat="1" ht="42" customHeight="1">
      <c r="A194" s="51"/>
      <c r="B194" s="51"/>
      <c r="C194" s="51"/>
      <c r="D194" s="472" t="s">
        <v>138</v>
      </c>
      <c r="E194" s="292"/>
      <c r="F194" s="473"/>
      <c r="G194" s="467" t="s">
        <v>264</v>
      </c>
      <c r="H194" s="468"/>
      <c r="I194" s="468"/>
      <c r="J194" s="468"/>
      <c r="K194" s="468"/>
      <c r="L194" s="468"/>
      <c r="M194" s="468"/>
      <c r="N194" s="468"/>
      <c r="O194" s="468"/>
      <c r="P194" s="468"/>
      <c r="Q194" s="468"/>
      <c r="R194" s="468"/>
      <c r="S194" s="468"/>
      <c r="T194" s="469"/>
      <c r="U194" s="470"/>
      <c r="V194" s="471"/>
      <c r="W194" s="293"/>
      <c r="X194" s="441"/>
      <c r="Y194" s="470">
        <v>7</v>
      </c>
      <c r="Z194" s="471"/>
      <c r="AA194" s="293"/>
      <c r="AB194" s="329"/>
      <c r="AC194" s="470">
        <v>1.5</v>
      </c>
      <c r="AD194" s="471"/>
      <c r="AE194" s="293">
        <f>AC194*30</f>
        <v>45</v>
      </c>
      <c r="AF194" s="441"/>
      <c r="AG194" s="330">
        <f>AI194+AM194+AK194</f>
        <v>0</v>
      </c>
      <c r="AH194" s="329"/>
      <c r="AI194" s="431"/>
      <c r="AJ194" s="293"/>
      <c r="AK194" s="293"/>
      <c r="AL194" s="293"/>
      <c r="AM194" s="293"/>
      <c r="AN194" s="441"/>
      <c r="AO194" s="330">
        <f>AE194-AG194</f>
        <v>45</v>
      </c>
      <c r="AP194" s="441"/>
      <c r="AQ194" s="431"/>
      <c r="AR194" s="293"/>
      <c r="AS194" s="293"/>
      <c r="AT194" s="441"/>
      <c r="AU194" s="431"/>
      <c r="AV194" s="293"/>
      <c r="AW194" s="293"/>
      <c r="AX194" s="441"/>
      <c r="AY194" s="431"/>
      <c r="AZ194" s="293"/>
      <c r="BA194" s="293"/>
      <c r="BB194" s="441"/>
      <c r="BC194" s="330"/>
      <c r="BD194" s="293"/>
      <c r="BE194" s="293"/>
      <c r="BF194" s="441"/>
      <c r="BG194" s="164"/>
      <c r="BH194" s="210">
        <f t="shared" si="21"/>
        <v>0</v>
      </c>
      <c r="BI194" s="210">
        <f t="shared" si="23"/>
        <v>0</v>
      </c>
      <c r="BJ194" s="167"/>
      <c r="BK194" s="168">
        <v>1</v>
      </c>
      <c r="BL194" s="167"/>
      <c r="BM194" s="172"/>
    </row>
    <row r="195" spans="1:65" s="3" customFormat="1" ht="45" customHeight="1" thickBot="1">
      <c r="A195" s="51"/>
      <c r="B195" s="51"/>
      <c r="C195" s="51"/>
      <c r="D195" s="472" t="s">
        <v>138</v>
      </c>
      <c r="E195" s="292"/>
      <c r="F195" s="473"/>
      <c r="G195" s="484" t="s">
        <v>265</v>
      </c>
      <c r="H195" s="485"/>
      <c r="I195" s="485"/>
      <c r="J195" s="485"/>
      <c r="K195" s="485"/>
      <c r="L195" s="485"/>
      <c r="M195" s="485"/>
      <c r="N195" s="485"/>
      <c r="O195" s="485"/>
      <c r="P195" s="485"/>
      <c r="Q195" s="485"/>
      <c r="R195" s="485"/>
      <c r="S195" s="485"/>
      <c r="T195" s="486"/>
      <c r="U195" s="460">
        <v>8</v>
      </c>
      <c r="V195" s="453"/>
      <c r="W195" s="310"/>
      <c r="X195" s="403"/>
      <c r="Y195" s="309"/>
      <c r="Z195" s="310"/>
      <c r="AA195" s="310"/>
      <c r="AB195" s="311"/>
      <c r="AC195" s="460">
        <v>3</v>
      </c>
      <c r="AD195" s="453"/>
      <c r="AE195" s="310">
        <f>AC195*30</f>
        <v>90</v>
      </c>
      <c r="AF195" s="403"/>
      <c r="AG195" s="407">
        <f>AI195+AM195+AK195</f>
        <v>36</v>
      </c>
      <c r="AH195" s="311"/>
      <c r="AI195" s="309">
        <v>27</v>
      </c>
      <c r="AJ195" s="310"/>
      <c r="AK195" s="310">
        <v>9</v>
      </c>
      <c r="AL195" s="310"/>
      <c r="AM195" s="453"/>
      <c r="AN195" s="454"/>
      <c r="AO195" s="407">
        <f>AE195-AG195</f>
        <v>54</v>
      </c>
      <c r="AP195" s="403"/>
      <c r="AQ195" s="309"/>
      <c r="AR195" s="310"/>
      <c r="AS195" s="310"/>
      <c r="AT195" s="403"/>
      <c r="AU195" s="309"/>
      <c r="AV195" s="310"/>
      <c r="AW195" s="310"/>
      <c r="AX195" s="403"/>
      <c r="AY195" s="309"/>
      <c r="AZ195" s="310"/>
      <c r="BA195" s="310"/>
      <c r="BB195" s="403"/>
      <c r="BC195" s="407"/>
      <c r="BD195" s="310"/>
      <c r="BE195" s="310">
        <v>4</v>
      </c>
      <c r="BF195" s="403"/>
      <c r="BG195" s="164"/>
      <c r="BH195" s="210">
        <f aca="true" t="shared" si="24" ref="BH195:BH203">(AE195-BJ195*30-BK195*45-BL195*30)*0.6</f>
        <v>36</v>
      </c>
      <c r="BI195" s="210">
        <f t="shared" si="23"/>
        <v>39.6</v>
      </c>
      <c r="BJ195" s="167">
        <v>1</v>
      </c>
      <c r="BK195" s="168"/>
      <c r="BL195" s="167"/>
      <c r="BM195" s="172"/>
    </row>
    <row r="196" ht="21" thickBot="1">
      <c r="BH196" s="210">
        <f t="shared" si="24"/>
        <v>0</v>
      </c>
    </row>
    <row r="197" spans="1:65" s="3" customFormat="1" ht="60" customHeight="1">
      <c r="A197" s="51"/>
      <c r="B197" s="51"/>
      <c r="C197" s="51"/>
      <c r="D197" s="474" t="s">
        <v>192</v>
      </c>
      <c r="E197" s="475"/>
      <c r="F197" s="476"/>
      <c r="G197" s="455" t="s">
        <v>245</v>
      </c>
      <c r="H197" s="456"/>
      <c r="I197" s="456"/>
      <c r="J197" s="456"/>
      <c r="K197" s="456"/>
      <c r="L197" s="456"/>
      <c r="M197" s="456"/>
      <c r="N197" s="456"/>
      <c r="O197" s="456"/>
      <c r="P197" s="456"/>
      <c r="Q197" s="456"/>
      <c r="R197" s="456"/>
      <c r="S197" s="456"/>
      <c r="T197" s="457"/>
      <c r="U197" s="458"/>
      <c r="V197" s="452"/>
      <c r="W197" s="452">
        <v>1</v>
      </c>
      <c r="X197" s="459"/>
      <c r="Y197" s="569"/>
      <c r="Z197" s="565"/>
      <c r="AA197" s="565"/>
      <c r="AB197" s="566"/>
      <c r="AC197" s="451">
        <v>3</v>
      </c>
      <c r="AD197" s="452"/>
      <c r="AE197" s="452">
        <f aca="true" t="shared" si="25" ref="AE197:AE202">AC197*30</f>
        <v>90</v>
      </c>
      <c r="AF197" s="459"/>
      <c r="AG197" s="451">
        <f aca="true" t="shared" si="26" ref="AG197:AG202">AI197+AM197+AK197</f>
        <v>54</v>
      </c>
      <c r="AH197" s="459"/>
      <c r="AI197" s="451">
        <v>36</v>
      </c>
      <c r="AJ197" s="459"/>
      <c r="AK197" s="451">
        <v>18</v>
      </c>
      <c r="AL197" s="459"/>
      <c r="AM197" s="451"/>
      <c r="AN197" s="459"/>
      <c r="AO197" s="330">
        <f aca="true" t="shared" si="27" ref="AO197:AO202">AE197-AG197</f>
        <v>36</v>
      </c>
      <c r="AP197" s="329"/>
      <c r="AQ197" s="451">
        <v>3</v>
      </c>
      <c r="AR197" s="452"/>
      <c r="AS197" s="452"/>
      <c r="AT197" s="459"/>
      <c r="AU197" s="451"/>
      <c r="AV197" s="452"/>
      <c r="AW197" s="452"/>
      <c r="AX197" s="459"/>
      <c r="AY197" s="451"/>
      <c r="AZ197" s="452"/>
      <c r="BA197" s="640"/>
      <c r="BB197" s="797"/>
      <c r="BC197" s="451"/>
      <c r="BD197" s="452"/>
      <c r="BE197" s="452"/>
      <c r="BF197" s="459"/>
      <c r="BG197" s="164"/>
      <c r="BH197" s="210">
        <f t="shared" si="24"/>
        <v>54</v>
      </c>
      <c r="BI197" s="210">
        <f aca="true" t="shared" si="28" ref="BI197:BI202">(AE197-BJ197*30-BK197*45-BL197*30)*0.66</f>
        <v>59.400000000000006</v>
      </c>
      <c r="BJ197" s="167"/>
      <c r="BK197" s="169"/>
      <c r="BL197" s="167"/>
      <c r="BM197" s="172"/>
    </row>
    <row r="198" spans="1:65" s="3" customFormat="1" ht="81" customHeight="1">
      <c r="A198" s="51"/>
      <c r="B198" s="51"/>
      <c r="C198" s="51"/>
      <c r="D198" s="461" t="s">
        <v>193</v>
      </c>
      <c r="E198" s="462"/>
      <c r="F198" s="463"/>
      <c r="G198" s="556" t="s">
        <v>246</v>
      </c>
      <c r="H198" s="557"/>
      <c r="I198" s="557"/>
      <c r="J198" s="557"/>
      <c r="K198" s="557"/>
      <c r="L198" s="557"/>
      <c r="M198" s="557"/>
      <c r="N198" s="557"/>
      <c r="O198" s="557"/>
      <c r="P198" s="557"/>
      <c r="Q198" s="557"/>
      <c r="R198" s="557"/>
      <c r="S198" s="557"/>
      <c r="T198" s="558"/>
      <c r="U198" s="330"/>
      <c r="V198" s="293"/>
      <c r="W198" s="293">
        <v>5</v>
      </c>
      <c r="X198" s="441"/>
      <c r="Y198" s="550"/>
      <c r="Z198" s="546"/>
      <c r="AA198" s="546"/>
      <c r="AB198" s="547"/>
      <c r="AC198" s="431">
        <v>3</v>
      </c>
      <c r="AD198" s="293"/>
      <c r="AE198" s="293">
        <f t="shared" si="25"/>
        <v>90</v>
      </c>
      <c r="AF198" s="441"/>
      <c r="AG198" s="431">
        <f t="shared" si="26"/>
        <v>54</v>
      </c>
      <c r="AH198" s="441"/>
      <c r="AI198" s="431">
        <v>36</v>
      </c>
      <c r="AJ198" s="441"/>
      <c r="AK198" s="431"/>
      <c r="AL198" s="441"/>
      <c r="AM198" s="431">
        <v>18</v>
      </c>
      <c r="AN198" s="441"/>
      <c r="AO198" s="330">
        <f t="shared" si="27"/>
        <v>36</v>
      </c>
      <c r="AP198" s="329"/>
      <c r="AQ198" s="431"/>
      <c r="AR198" s="293"/>
      <c r="AS198" s="293"/>
      <c r="AT198" s="441"/>
      <c r="AU198" s="431"/>
      <c r="AV198" s="293"/>
      <c r="AW198" s="293"/>
      <c r="AX198" s="441"/>
      <c r="AY198" s="431">
        <v>3</v>
      </c>
      <c r="AZ198" s="293"/>
      <c r="BA198" s="559"/>
      <c r="BB198" s="560"/>
      <c r="BC198" s="431"/>
      <c r="BD198" s="293"/>
      <c r="BE198" s="293"/>
      <c r="BF198" s="441"/>
      <c r="BG198" s="164"/>
      <c r="BH198" s="210">
        <f t="shared" si="24"/>
        <v>54</v>
      </c>
      <c r="BI198" s="210">
        <f t="shared" si="28"/>
        <v>59.400000000000006</v>
      </c>
      <c r="BJ198" s="167"/>
      <c r="BK198" s="169"/>
      <c r="BL198" s="167"/>
      <c r="BM198" s="172"/>
    </row>
    <row r="199" spans="1:65" s="3" customFormat="1" ht="84.75" customHeight="1">
      <c r="A199" s="51"/>
      <c r="B199" s="51"/>
      <c r="C199" s="51"/>
      <c r="D199" s="461" t="s">
        <v>194</v>
      </c>
      <c r="E199" s="462"/>
      <c r="F199" s="463"/>
      <c r="G199" s="556" t="s">
        <v>247</v>
      </c>
      <c r="H199" s="557"/>
      <c r="I199" s="557"/>
      <c r="J199" s="557"/>
      <c r="K199" s="557"/>
      <c r="L199" s="557"/>
      <c r="M199" s="557"/>
      <c r="N199" s="557"/>
      <c r="O199" s="557"/>
      <c r="P199" s="557"/>
      <c r="Q199" s="557"/>
      <c r="R199" s="557"/>
      <c r="S199" s="557"/>
      <c r="T199" s="558"/>
      <c r="U199" s="330"/>
      <c r="V199" s="293"/>
      <c r="W199" s="293" t="s">
        <v>151</v>
      </c>
      <c r="X199" s="441"/>
      <c r="Y199" s="550"/>
      <c r="Z199" s="546"/>
      <c r="AA199" s="546"/>
      <c r="AB199" s="547"/>
      <c r="AC199" s="431">
        <v>3</v>
      </c>
      <c r="AD199" s="293"/>
      <c r="AE199" s="293">
        <f t="shared" si="25"/>
        <v>90</v>
      </c>
      <c r="AF199" s="441"/>
      <c r="AG199" s="431">
        <f t="shared" si="26"/>
        <v>54</v>
      </c>
      <c r="AH199" s="441"/>
      <c r="AI199" s="431">
        <v>36</v>
      </c>
      <c r="AJ199" s="441"/>
      <c r="AK199" s="431">
        <v>18</v>
      </c>
      <c r="AL199" s="441"/>
      <c r="AM199" s="431"/>
      <c r="AN199" s="441"/>
      <c r="AO199" s="330">
        <f t="shared" si="27"/>
        <v>36</v>
      </c>
      <c r="AP199" s="329"/>
      <c r="AQ199" s="431"/>
      <c r="AR199" s="293"/>
      <c r="AS199" s="293"/>
      <c r="AT199" s="441"/>
      <c r="AU199" s="431"/>
      <c r="AV199" s="293"/>
      <c r="AW199" s="293"/>
      <c r="AX199" s="441"/>
      <c r="AY199" s="431"/>
      <c r="AZ199" s="293"/>
      <c r="BA199" s="554">
        <v>3</v>
      </c>
      <c r="BB199" s="555"/>
      <c r="BC199" s="431"/>
      <c r="BD199" s="293"/>
      <c r="BE199" s="293"/>
      <c r="BF199" s="441"/>
      <c r="BG199" s="164"/>
      <c r="BH199" s="210">
        <f t="shared" si="24"/>
        <v>54</v>
      </c>
      <c r="BI199" s="210">
        <f t="shared" si="28"/>
        <v>59.400000000000006</v>
      </c>
      <c r="BJ199" s="167"/>
      <c r="BK199" s="169"/>
      <c r="BL199" s="167"/>
      <c r="BM199" s="172"/>
    </row>
    <row r="200" spans="1:65" s="3" customFormat="1" ht="60" customHeight="1">
      <c r="A200" s="51"/>
      <c r="B200" s="51"/>
      <c r="C200" s="51"/>
      <c r="D200" s="461" t="s">
        <v>195</v>
      </c>
      <c r="E200" s="462"/>
      <c r="F200" s="463"/>
      <c r="G200" s="556" t="s">
        <v>248</v>
      </c>
      <c r="H200" s="557"/>
      <c r="I200" s="557"/>
      <c r="J200" s="557"/>
      <c r="K200" s="557"/>
      <c r="L200" s="557"/>
      <c r="M200" s="557"/>
      <c r="N200" s="557"/>
      <c r="O200" s="557"/>
      <c r="P200" s="557"/>
      <c r="Q200" s="557"/>
      <c r="R200" s="557"/>
      <c r="S200" s="557"/>
      <c r="T200" s="558"/>
      <c r="U200" s="330"/>
      <c r="V200" s="293"/>
      <c r="W200" s="293">
        <v>7</v>
      </c>
      <c r="X200" s="441"/>
      <c r="Y200" s="431"/>
      <c r="Z200" s="293"/>
      <c r="AA200" s="293"/>
      <c r="AB200" s="441"/>
      <c r="AC200" s="431">
        <v>3</v>
      </c>
      <c r="AD200" s="293"/>
      <c r="AE200" s="293">
        <f t="shared" si="25"/>
        <v>90</v>
      </c>
      <c r="AF200" s="441"/>
      <c r="AG200" s="431">
        <f t="shared" si="26"/>
        <v>36</v>
      </c>
      <c r="AH200" s="441"/>
      <c r="AI200" s="431">
        <v>18</v>
      </c>
      <c r="AJ200" s="441"/>
      <c r="AK200" s="431"/>
      <c r="AL200" s="441"/>
      <c r="AM200" s="431">
        <v>18</v>
      </c>
      <c r="AN200" s="441"/>
      <c r="AO200" s="330">
        <f t="shared" si="27"/>
        <v>54</v>
      </c>
      <c r="AP200" s="329"/>
      <c r="AQ200" s="431"/>
      <c r="AR200" s="293"/>
      <c r="AS200" s="293"/>
      <c r="AT200" s="441"/>
      <c r="AU200" s="431"/>
      <c r="AV200" s="293"/>
      <c r="AW200" s="293"/>
      <c r="AX200" s="441"/>
      <c r="AY200" s="431"/>
      <c r="AZ200" s="293"/>
      <c r="BA200" s="293"/>
      <c r="BB200" s="441"/>
      <c r="BC200" s="431">
        <v>2</v>
      </c>
      <c r="BD200" s="293"/>
      <c r="BE200" s="293"/>
      <c r="BF200" s="441"/>
      <c r="BG200" s="164"/>
      <c r="BH200" s="210">
        <f t="shared" si="24"/>
        <v>54</v>
      </c>
      <c r="BI200" s="210">
        <f t="shared" si="28"/>
        <v>59.400000000000006</v>
      </c>
      <c r="BJ200" s="167"/>
      <c r="BK200" s="168"/>
      <c r="BL200" s="167"/>
      <c r="BM200" s="172"/>
    </row>
    <row r="201" spans="1:65" s="3" customFormat="1" ht="62.25" customHeight="1">
      <c r="A201" s="51"/>
      <c r="B201" s="51"/>
      <c r="C201" s="51"/>
      <c r="D201" s="461" t="s">
        <v>196</v>
      </c>
      <c r="E201" s="462"/>
      <c r="F201" s="463"/>
      <c r="G201" s="556" t="s">
        <v>249</v>
      </c>
      <c r="H201" s="557"/>
      <c r="I201" s="557"/>
      <c r="J201" s="557"/>
      <c r="K201" s="557"/>
      <c r="L201" s="557"/>
      <c r="M201" s="557"/>
      <c r="N201" s="557"/>
      <c r="O201" s="557"/>
      <c r="P201" s="557"/>
      <c r="Q201" s="557"/>
      <c r="R201" s="557"/>
      <c r="S201" s="557"/>
      <c r="T201" s="558"/>
      <c r="U201" s="330"/>
      <c r="V201" s="293"/>
      <c r="W201" s="293">
        <v>8</v>
      </c>
      <c r="X201" s="441"/>
      <c r="Y201" s="550"/>
      <c r="Z201" s="546"/>
      <c r="AA201" s="546"/>
      <c r="AB201" s="547"/>
      <c r="AC201" s="431">
        <v>3</v>
      </c>
      <c r="AD201" s="293"/>
      <c r="AE201" s="293">
        <f t="shared" si="25"/>
        <v>90</v>
      </c>
      <c r="AF201" s="441"/>
      <c r="AG201" s="431">
        <f t="shared" si="26"/>
        <v>54</v>
      </c>
      <c r="AH201" s="441"/>
      <c r="AI201" s="431">
        <v>36</v>
      </c>
      <c r="AJ201" s="441"/>
      <c r="AK201" s="431"/>
      <c r="AL201" s="441"/>
      <c r="AM201" s="431">
        <v>18</v>
      </c>
      <c r="AN201" s="441"/>
      <c r="AO201" s="330">
        <f t="shared" si="27"/>
        <v>36</v>
      </c>
      <c r="AP201" s="329"/>
      <c r="AQ201" s="431"/>
      <c r="AR201" s="293"/>
      <c r="AS201" s="293"/>
      <c r="AT201" s="441"/>
      <c r="AU201" s="431"/>
      <c r="AV201" s="293"/>
      <c r="AW201" s="293"/>
      <c r="AX201" s="441"/>
      <c r="AY201" s="431"/>
      <c r="AZ201" s="293"/>
      <c r="BA201" s="559"/>
      <c r="BB201" s="560"/>
      <c r="BC201" s="431"/>
      <c r="BD201" s="293"/>
      <c r="BE201" s="293">
        <v>6</v>
      </c>
      <c r="BF201" s="441"/>
      <c r="BG201" s="164"/>
      <c r="BH201" s="210">
        <f t="shared" si="24"/>
        <v>54</v>
      </c>
      <c r="BI201" s="210">
        <f t="shared" si="28"/>
        <v>59.400000000000006</v>
      </c>
      <c r="BJ201" s="167"/>
      <c r="BK201" s="169"/>
      <c r="BL201" s="167"/>
      <c r="BM201" s="172"/>
    </row>
    <row r="202" spans="1:65" s="3" customFormat="1" ht="48.75" customHeight="1">
      <c r="A202" s="51"/>
      <c r="B202" s="51"/>
      <c r="C202" s="51"/>
      <c r="D202" s="461" t="s">
        <v>197</v>
      </c>
      <c r="E202" s="462"/>
      <c r="F202" s="463"/>
      <c r="G202" s="556" t="s">
        <v>259</v>
      </c>
      <c r="H202" s="557"/>
      <c r="I202" s="557"/>
      <c r="J202" s="557"/>
      <c r="K202" s="557"/>
      <c r="L202" s="557"/>
      <c r="M202" s="557"/>
      <c r="N202" s="557"/>
      <c r="O202" s="557"/>
      <c r="P202" s="557"/>
      <c r="Q202" s="557"/>
      <c r="R202" s="557"/>
      <c r="S202" s="557"/>
      <c r="T202" s="558"/>
      <c r="U202" s="330"/>
      <c r="V202" s="293"/>
      <c r="W202" s="293" t="s">
        <v>181</v>
      </c>
      <c r="X202" s="441"/>
      <c r="Y202" s="550"/>
      <c r="Z202" s="546"/>
      <c r="AA202" s="546"/>
      <c r="AB202" s="547"/>
      <c r="AC202" s="431">
        <v>3</v>
      </c>
      <c r="AD202" s="293"/>
      <c r="AE202" s="293">
        <f t="shared" si="25"/>
        <v>90</v>
      </c>
      <c r="AF202" s="441"/>
      <c r="AG202" s="431">
        <f t="shared" si="26"/>
        <v>54</v>
      </c>
      <c r="AH202" s="441"/>
      <c r="AI202" s="431">
        <v>36</v>
      </c>
      <c r="AJ202" s="441"/>
      <c r="AK202" s="431"/>
      <c r="AL202" s="441"/>
      <c r="AM202" s="431">
        <v>18</v>
      </c>
      <c r="AN202" s="441"/>
      <c r="AO202" s="330">
        <f t="shared" si="27"/>
        <v>36</v>
      </c>
      <c r="AP202" s="329"/>
      <c r="AQ202" s="431"/>
      <c r="AR202" s="293"/>
      <c r="AS202" s="293"/>
      <c r="AT202" s="441"/>
      <c r="AU202" s="431"/>
      <c r="AV202" s="293"/>
      <c r="AW202" s="293"/>
      <c r="AX202" s="441"/>
      <c r="AY202" s="431"/>
      <c r="AZ202" s="293"/>
      <c r="BA202" s="559"/>
      <c r="BB202" s="560"/>
      <c r="BC202" s="431"/>
      <c r="BD202" s="293"/>
      <c r="BE202" s="293">
        <v>6</v>
      </c>
      <c r="BF202" s="441"/>
      <c r="BG202" s="164"/>
      <c r="BH202" s="210">
        <f t="shared" si="24"/>
        <v>54</v>
      </c>
      <c r="BI202" s="210">
        <f t="shared" si="28"/>
        <v>59.400000000000006</v>
      </c>
      <c r="BJ202" s="167"/>
      <c r="BK202" s="169"/>
      <c r="BL202" s="167"/>
      <c r="BM202" s="172"/>
    </row>
    <row r="203" spans="1:65" s="3" customFormat="1" ht="70.5" customHeight="1" thickBot="1">
      <c r="A203" s="51"/>
      <c r="B203" s="51"/>
      <c r="C203" s="51"/>
      <c r="D203" s="461" t="s">
        <v>198</v>
      </c>
      <c r="E203" s="462"/>
      <c r="F203" s="463"/>
      <c r="G203" s="464" t="s">
        <v>258</v>
      </c>
      <c r="H203" s="465"/>
      <c r="I203" s="465"/>
      <c r="J203" s="465"/>
      <c r="K203" s="465"/>
      <c r="L203" s="465"/>
      <c r="M203" s="465"/>
      <c r="N203" s="465"/>
      <c r="O203" s="465"/>
      <c r="P203" s="465"/>
      <c r="Q203" s="465"/>
      <c r="R203" s="465"/>
      <c r="S203" s="465"/>
      <c r="T203" s="466"/>
      <c r="U203" s="330"/>
      <c r="V203" s="293"/>
      <c r="W203" s="293" t="s">
        <v>181</v>
      </c>
      <c r="X203" s="441"/>
      <c r="Y203" s="431"/>
      <c r="Z203" s="293"/>
      <c r="AA203" s="293"/>
      <c r="AB203" s="441"/>
      <c r="AC203" s="431">
        <v>3</v>
      </c>
      <c r="AD203" s="293"/>
      <c r="AE203" s="293">
        <f>AC203*30</f>
        <v>90</v>
      </c>
      <c r="AF203" s="441"/>
      <c r="AG203" s="431">
        <f>AI203+AM203+AK203</f>
        <v>54</v>
      </c>
      <c r="AH203" s="441"/>
      <c r="AI203" s="431">
        <v>36</v>
      </c>
      <c r="AJ203" s="441"/>
      <c r="AK203" s="431">
        <v>18</v>
      </c>
      <c r="AL203" s="441"/>
      <c r="AM203" s="431"/>
      <c r="AN203" s="441"/>
      <c r="AO203" s="330">
        <f>AE203-AG203</f>
        <v>36</v>
      </c>
      <c r="AP203" s="329"/>
      <c r="AQ203" s="431"/>
      <c r="AR203" s="293"/>
      <c r="AS203" s="293"/>
      <c r="AT203" s="441"/>
      <c r="AU203" s="431"/>
      <c r="AV203" s="293"/>
      <c r="AW203" s="293"/>
      <c r="AX203" s="441"/>
      <c r="AY203" s="431"/>
      <c r="AZ203" s="293"/>
      <c r="BA203" s="293"/>
      <c r="BB203" s="441"/>
      <c r="BC203" s="431"/>
      <c r="BD203" s="293"/>
      <c r="BE203" s="293">
        <v>6</v>
      </c>
      <c r="BF203" s="441"/>
      <c r="BG203" s="164"/>
      <c r="BH203" s="210">
        <f t="shared" si="24"/>
        <v>54</v>
      </c>
      <c r="BI203" s="210">
        <f>(AE203-BJ203*30-BK203*45-BL203*30)*0.66</f>
        <v>59.400000000000006</v>
      </c>
      <c r="BJ203" s="167"/>
      <c r="BK203" s="168"/>
      <c r="BL203" s="167"/>
      <c r="BM203" s="172"/>
    </row>
  </sheetData>
  <sheetProtection/>
  <mergeCells count="2784">
    <mergeCell ref="AD26:AF27"/>
    <mergeCell ref="AI26:AN27"/>
    <mergeCell ref="AO26:AX27"/>
    <mergeCell ref="AE116:BD116"/>
    <mergeCell ref="BC66:BD66"/>
    <mergeCell ref="AW66:AX66"/>
    <mergeCell ref="AE66:AF66"/>
    <mergeCell ref="AG66:AH66"/>
    <mergeCell ref="AG65:AH65"/>
    <mergeCell ref="AI66:AJ66"/>
    <mergeCell ref="Z24:AC25"/>
    <mergeCell ref="AI24:AN25"/>
    <mergeCell ref="AO24:AX25"/>
    <mergeCell ref="AY26:BB27"/>
    <mergeCell ref="G120:O120"/>
    <mergeCell ref="AY66:AZ66"/>
    <mergeCell ref="BA66:BB66"/>
    <mergeCell ref="AS66:AT66"/>
    <mergeCell ref="AU66:AV66"/>
    <mergeCell ref="V26:Y27"/>
    <mergeCell ref="BA186:BB186"/>
    <mergeCell ref="BC186:BD186"/>
    <mergeCell ref="BE186:BF186"/>
    <mergeCell ref="AM186:AN186"/>
    <mergeCell ref="AO186:AP186"/>
    <mergeCell ref="AQ186:AR186"/>
    <mergeCell ref="AS186:AT186"/>
    <mergeCell ref="AU186:AV186"/>
    <mergeCell ref="AW186:AX186"/>
    <mergeCell ref="AC186:AD186"/>
    <mergeCell ref="AE186:AF186"/>
    <mergeCell ref="AG186:AH186"/>
    <mergeCell ref="AI186:AJ186"/>
    <mergeCell ref="AK186:AL186"/>
    <mergeCell ref="AY186:AZ186"/>
    <mergeCell ref="D186:F186"/>
    <mergeCell ref="G186:T186"/>
    <mergeCell ref="U186:V186"/>
    <mergeCell ref="W186:X186"/>
    <mergeCell ref="Y186:Z186"/>
    <mergeCell ref="AA186:AB186"/>
    <mergeCell ref="AU187:AV187"/>
    <mergeCell ref="AW187:AX187"/>
    <mergeCell ref="AY187:AZ187"/>
    <mergeCell ref="BA187:BB187"/>
    <mergeCell ref="BC187:BD187"/>
    <mergeCell ref="BE187:BF187"/>
    <mergeCell ref="AW188:AX188"/>
    <mergeCell ref="AY188:AZ188"/>
    <mergeCell ref="BA188:BB188"/>
    <mergeCell ref="BC188:BD188"/>
    <mergeCell ref="BE188:BF188"/>
    <mergeCell ref="Y187:Z187"/>
    <mergeCell ref="AA187:AB187"/>
    <mergeCell ref="AC187:AD187"/>
    <mergeCell ref="AE187:AF187"/>
    <mergeCell ref="AG187:AH187"/>
    <mergeCell ref="AE188:AF188"/>
    <mergeCell ref="AG188:AH188"/>
    <mergeCell ref="AI188:AJ188"/>
    <mergeCell ref="AK188:AL188"/>
    <mergeCell ref="AM188:AN188"/>
    <mergeCell ref="AO188:AP188"/>
    <mergeCell ref="BA185:BB185"/>
    <mergeCell ref="BC185:BD185"/>
    <mergeCell ref="BE185:BF185"/>
    <mergeCell ref="D188:F188"/>
    <mergeCell ref="G188:T188"/>
    <mergeCell ref="U188:V188"/>
    <mergeCell ref="W188:X188"/>
    <mergeCell ref="Y188:Z188"/>
    <mergeCell ref="AA188:AB188"/>
    <mergeCell ref="AC188:AD188"/>
    <mergeCell ref="AC185:AD185"/>
    <mergeCell ref="AK185:AL185"/>
    <mergeCell ref="AS185:AT185"/>
    <mergeCell ref="AU185:AV185"/>
    <mergeCell ref="AM187:AN187"/>
    <mergeCell ref="AO187:AP187"/>
    <mergeCell ref="AQ187:AR187"/>
    <mergeCell ref="AS187:AT187"/>
    <mergeCell ref="AI187:AJ187"/>
    <mergeCell ref="AK187:AL187"/>
    <mergeCell ref="Q117:T117"/>
    <mergeCell ref="D185:F185"/>
    <mergeCell ref="G185:T185"/>
    <mergeCell ref="U185:V185"/>
    <mergeCell ref="W185:X185"/>
    <mergeCell ref="Y185:Z185"/>
    <mergeCell ref="AY65:AZ65"/>
    <mergeCell ref="AI65:AJ65"/>
    <mergeCell ref="AK65:AL65"/>
    <mergeCell ref="AM65:AN65"/>
    <mergeCell ref="AO65:AP65"/>
    <mergeCell ref="BE66:BF66"/>
    <mergeCell ref="AM66:AN66"/>
    <mergeCell ref="AO66:AP66"/>
    <mergeCell ref="AQ66:AR66"/>
    <mergeCell ref="BE59:BF59"/>
    <mergeCell ref="AC65:AD65"/>
    <mergeCell ref="BC65:BD65"/>
    <mergeCell ref="BE65:BF65"/>
    <mergeCell ref="D66:F66"/>
    <mergeCell ref="G66:T66"/>
    <mergeCell ref="U66:V66"/>
    <mergeCell ref="W66:X66"/>
    <mergeCell ref="Y66:Z66"/>
    <mergeCell ref="AE65:AF65"/>
    <mergeCell ref="AS59:AT59"/>
    <mergeCell ref="AU59:AV59"/>
    <mergeCell ref="AW59:AX59"/>
    <mergeCell ref="AY59:AZ59"/>
    <mergeCell ref="BA59:BB59"/>
    <mergeCell ref="BC59:BD59"/>
    <mergeCell ref="AG59:AH59"/>
    <mergeCell ref="AI59:AJ59"/>
    <mergeCell ref="AK59:AL59"/>
    <mergeCell ref="AM59:AN59"/>
    <mergeCell ref="AO59:AP59"/>
    <mergeCell ref="AQ59:AR59"/>
    <mergeCell ref="U59:V59"/>
    <mergeCell ref="W59:X59"/>
    <mergeCell ref="Y59:Z59"/>
    <mergeCell ref="AA59:AB59"/>
    <mergeCell ref="AC59:AD59"/>
    <mergeCell ref="AE59:AF59"/>
    <mergeCell ref="AW58:AX58"/>
    <mergeCell ref="AY58:AZ58"/>
    <mergeCell ref="BA58:BB58"/>
    <mergeCell ref="BC58:BD58"/>
    <mergeCell ref="AS58:AT58"/>
    <mergeCell ref="BE58:BF58"/>
    <mergeCell ref="BA57:BB57"/>
    <mergeCell ref="BC57:BD57"/>
    <mergeCell ref="AO57:AP57"/>
    <mergeCell ref="AK57:AL57"/>
    <mergeCell ref="BE57:BF57"/>
    <mergeCell ref="D58:F58"/>
    <mergeCell ref="G58:T58"/>
    <mergeCell ref="U58:V58"/>
    <mergeCell ref="W58:X58"/>
    <mergeCell ref="Y58:Z58"/>
    <mergeCell ref="BC43:BD43"/>
    <mergeCell ref="BE43:BF43"/>
    <mergeCell ref="D57:F57"/>
    <mergeCell ref="G57:T57"/>
    <mergeCell ref="U57:V57"/>
    <mergeCell ref="W57:X57"/>
    <mergeCell ref="Y57:Z57"/>
    <mergeCell ref="AU57:AV57"/>
    <mergeCell ref="AW57:AX57"/>
    <mergeCell ref="AY57:AZ57"/>
    <mergeCell ref="AK43:AL43"/>
    <mergeCell ref="AM43:AN43"/>
    <mergeCell ref="AO43:AP43"/>
    <mergeCell ref="AQ43:AR43"/>
    <mergeCell ref="AS43:AT43"/>
    <mergeCell ref="AU43:AV43"/>
    <mergeCell ref="BE190:BF190"/>
    <mergeCell ref="AM190:AN190"/>
    <mergeCell ref="AO190:AP190"/>
    <mergeCell ref="AQ190:AR190"/>
    <mergeCell ref="AS190:AT190"/>
    <mergeCell ref="AU190:AV190"/>
    <mergeCell ref="AW190:AX190"/>
    <mergeCell ref="BA190:BB190"/>
    <mergeCell ref="BC190:BD190"/>
    <mergeCell ref="AY190:AZ190"/>
    <mergeCell ref="AM185:AN185"/>
    <mergeCell ref="AO185:AP185"/>
    <mergeCell ref="AI185:AJ185"/>
    <mergeCell ref="AG185:AH185"/>
    <mergeCell ref="AW185:AX185"/>
    <mergeCell ref="AY185:AZ185"/>
    <mergeCell ref="AQ188:AR188"/>
    <mergeCell ref="AS188:AT188"/>
    <mergeCell ref="AU188:AV188"/>
    <mergeCell ref="AK130:AL130"/>
    <mergeCell ref="AE185:AF185"/>
    <mergeCell ref="D187:F187"/>
    <mergeCell ref="G187:T187"/>
    <mergeCell ref="U187:V187"/>
    <mergeCell ref="AG190:AH190"/>
    <mergeCell ref="AI190:AJ190"/>
    <mergeCell ref="AK190:AL190"/>
    <mergeCell ref="W187:X187"/>
    <mergeCell ref="AA185:AB185"/>
    <mergeCell ref="U130:V130"/>
    <mergeCell ref="W130:X130"/>
    <mergeCell ref="Y130:Z130"/>
    <mergeCell ref="AC135:AD135"/>
    <mergeCell ref="AE135:AF135"/>
    <mergeCell ref="D190:F190"/>
    <mergeCell ref="G190:T190"/>
    <mergeCell ref="U190:V190"/>
    <mergeCell ref="W190:X190"/>
    <mergeCell ref="Y190:Z190"/>
    <mergeCell ref="AG135:AH135"/>
    <mergeCell ref="AI135:AJ135"/>
    <mergeCell ref="AK135:AL135"/>
    <mergeCell ref="AM135:AN135"/>
    <mergeCell ref="AO179:AP179"/>
    <mergeCell ref="AQ179:AR179"/>
    <mergeCell ref="AK155:AL155"/>
    <mergeCell ref="AQ155:AR155"/>
    <mergeCell ref="AO152:AP152"/>
    <mergeCell ref="AM150:AN150"/>
    <mergeCell ref="AS179:AT179"/>
    <mergeCell ref="D135:F135"/>
    <mergeCell ref="G135:T135"/>
    <mergeCell ref="U135:V135"/>
    <mergeCell ref="W135:X135"/>
    <mergeCell ref="D168:F168"/>
    <mergeCell ref="G168:T168"/>
    <mergeCell ref="U168:V168"/>
    <mergeCell ref="W168:X168"/>
    <mergeCell ref="Y168:Z168"/>
    <mergeCell ref="AY179:AZ179"/>
    <mergeCell ref="BA179:BB179"/>
    <mergeCell ref="BC179:BD179"/>
    <mergeCell ref="BE179:BF179"/>
    <mergeCell ref="Y135:Z135"/>
    <mergeCell ref="AA135:AB135"/>
    <mergeCell ref="AU179:AV179"/>
    <mergeCell ref="AW179:AX179"/>
    <mergeCell ref="AI179:AJ179"/>
    <mergeCell ref="AK179:AL179"/>
    <mergeCell ref="AY174:AZ174"/>
    <mergeCell ref="BE174:BF174"/>
    <mergeCell ref="D179:F179"/>
    <mergeCell ref="G179:T179"/>
    <mergeCell ref="U179:V179"/>
    <mergeCell ref="W179:X179"/>
    <mergeCell ref="Y179:Z179"/>
    <mergeCell ref="AA179:AB179"/>
    <mergeCell ref="AC179:AD179"/>
    <mergeCell ref="AE179:AF179"/>
    <mergeCell ref="BC174:BD174"/>
    <mergeCell ref="AE174:AF174"/>
    <mergeCell ref="AG174:AH174"/>
    <mergeCell ref="AI174:AJ174"/>
    <mergeCell ref="AK174:AL174"/>
    <mergeCell ref="AM174:AN174"/>
    <mergeCell ref="AO174:AP174"/>
    <mergeCell ref="AS174:AT174"/>
    <mergeCell ref="AU174:AV174"/>
    <mergeCell ref="AW174:AX174"/>
    <mergeCell ref="BC168:BD168"/>
    <mergeCell ref="BE168:BF168"/>
    <mergeCell ref="D174:F174"/>
    <mergeCell ref="G174:T174"/>
    <mergeCell ref="U174:V174"/>
    <mergeCell ref="W174:X174"/>
    <mergeCell ref="Y174:Z174"/>
    <mergeCell ref="AA174:AB174"/>
    <mergeCell ref="AC174:AD174"/>
    <mergeCell ref="BA174:BB174"/>
    <mergeCell ref="BE163:BF163"/>
    <mergeCell ref="AW168:AX168"/>
    <mergeCell ref="AY168:AZ168"/>
    <mergeCell ref="AC168:AD168"/>
    <mergeCell ref="AE168:AF168"/>
    <mergeCell ref="AG168:AH168"/>
    <mergeCell ref="AI168:AJ168"/>
    <mergeCell ref="AK168:AL168"/>
    <mergeCell ref="AM168:AN168"/>
    <mergeCell ref="AO168:AP168"/>
    <mergeCell ref="AY163:AZ163"/>
    <mergeCell ref="BA163:BB163"/>
    <mergeCell ref="AQ168:AR168"/>
    <mergeCell ref="AS168:AT168"/>
    <mergeCell ref="AU168:AV168"/>
    <mergeCell ref="BA168:BB168"/>
    <mergeCell ref="AU164:AV164"/>
    <mergeCell ref="AQ165:AR165"/>
    <mergeCell ref="AS165:AT165"/>
    <mergeCell ref="AQ166:AR166"/>
    <mergeCell ref="AA168:AB168"/>
    <mergeCell ref="AM163:AN163"/>
    <mergeCell ref="AO163:AP163"/>
    <mergeCell ref="AA163:AB163"/>
    <mergeCell ref="AC163:AD163"/>
    <mergeCell ref="AE163:AF163"/>
    <mergeCell ref="AG163:AH163"/>
    <mergeCell ref="AI163:AJ163"/>
    <mergeCell ref="AK163:AL163"/>
    <mergeCell ref="AM164:AN164"/>
    <mergeCell ref="AY159:AZ159"/>
    <mergeCell ref="BA159:BB159"/>
    <mergeCell ref="BC159:BD159"/>
    <mergeCell ref="AQ163:AR163"/>
    <mergeCell ref="AS163:AT163"/>
    <mergeCell ref="AU163:AV163"/>
    <mergeCell ref="AW163:AX163"/>
    <mergeCell ref="BC163:BD163"/>
    <mergeCell ref="BC160:BD160"/>
    <mergeCell ref="AW161:AX161"/>
    <mergeCell ref="BE159:BF159"/>
    <mergeCell ref="D163:F163"/>
    <mergeCell ref="G163:T163"/>
    <mergeCell ref="U163:V163"/>
    <mergeCell ref="W163:X163"/>
    <mergeCell ref="Y163:Z163"/>
    <mergeCell ref="AK159:AL159"/>
    <mergeCell ref="AM159:AN159"/>
    <mergeCell ref="AO159:AP159"/>
    <mergeCell ref="AQ159:AR159"/>
    <mergeCell ref="BC155:BD155"/>
    <mergeCell ref="BE155:BF155"/>
    <mergeCell ref="AY155:AZ155"/>
    <mergeCell ref="BA155:BB155"/>
    <mergeCell ref="BC157:BD157"/>
    <mergeCell ref="AY157:AZ157"/>
    <mergeCell ref="AY156:AZ156"/>
    <mergeCell ref="BE156:BF156"/>
    <mergeCell ref="BA157:BB157"/>
    <mergeCell ref="D159:F159"/>
    <mergeCell ref="G159:T159"/>
    <mergeCell ref="U159:V159"/>
    <mergeCell ref="W159:X159"/>
    <mergeCell ref="AS159:AT159"/>
    <mergeCell ref="Y159:Z159"/>
    <mergeCell ref="AA159:AB159"/>
    <mergeCell ref="AC159:AD159"/>
    <mergeCell ref="AE159:AF159"/>
    <mergeCell ref="AS155:AT155"/>
    <mergeCell ref="AU155:AV155"/>
    <mergeCell ref="AW155:AX155"/>
    <mergeCell ref="Y155:Z155"/>
    <mergeCell ref="AS156:AT156"/>
    <mergeCell ref="AW157:AX157"/>
    <mergeCell ref="AA155:AB155"/>
    <mergeCell ref="AC155:AD155"/>
    <mergeCell ref="AW156:AX156"/>
    <mergeCell ref="AG156:AH156"/>
    <mergeCell ref="AW159:AX159"/>
    <mergeCell ref="AU159:AV159"/>
    <mergeCell ref="AE155:AF155"/>
    <mergeCell ref="AG155:AH155"/>
    <mergeCell ref="AI155:AJ155"/>
    <mergeCell ref="AY149:AZ149"/>
    <mergeCell ref="AO149:AP149"/>
    <mergeCell ref="AQ149:AR149"/>
    <mergeCell ref="AM155:AN155"/>
    <mergeCell ref="AO155:AP155"/>
    <mergeCell ref="AO150:AP150"/>
    <mergeCell ref="AQ150:AR150"/>
    <mergeCell ref="AW144:AX144"/>
    <mergeCell ref="AY144:AZ144"/>
    <mergeCell ref="AK144:AL144"/>
    <mergeCell ref="AM144:AN144"/>
    <mergeCell ref="BE149:BF149"/>
    <mergeCell ref="BA149:BB149"/>
    <mergeCell ref="BC149:BD149"/>
    <mergeCell ref="AS149:AT149"/>
    <mergeCell ref="AU149:AV149"/>
    <mergeCell ref="AW149:AX149"/>
    <mergeCell ref="BE144:BF144"/>
    <mergeCell ref="D147:F147"/>
    <mergeCell ref="D149:F149"/>
    <mergeCell ref="G149:T149"/>
    <mergeCell ref="U149:V149"/>
    <mergeCell ref="W149:X149"/>
    <mergeCell ref="Y149:Z149"/>
    <mergeCell ref="AA149:AB149"/>
    <mergeCell ref="AQ144:AR144"/>
    <mergeCell ref="AK149:AL149"/>
    <mergeCell ref="D144:F144"/>
    <mergeCell ref="G144:T144"/>
    <mergeCell ref="U144:V144"/>
    <mergeCell ref="W144:X144"/>
    <mergeCell ref="AC144:AD144"/>
    <mergeCell ref="AE144:AF144"/>
    <mergeCell ref="Y144:Z144"/>
    <mergeCell ref="AA144:AB144"/>
    <mergeCell ref="AU147:AV147"/>
    <mergeCell ref="AU146:AV146"/>
    <mergeCell ref="AS146:AT146"/>
    <mergeCell ref="AQ146:AR146"/>
    <mergeCell ref="Y146:Z146"/>
    <mergeCell ref="AK146:AL146"/>
    <mergeCell ref="BA147:BB147"/>
    <mergeCell ref="BC147:BD147"/>
    <mergeCell ref="BE147:BF147"/>
    <mergeCell ref="AI147:AJ147"/>
    <mergeCell ref="AK147:AL147"/>
    <mergeCell ref="AM147:AN147"/>
    <mergeCell ref="AO147:AP147"/>
    <mergeCell ref="AQ147:AR147"/>
    <mergeCell ref="AW147:AX147"/>
    <mergeCell ref="AY147:AZ147"/>
    <mergeCell ref="D155:F155"/>
    <mergeCell ref="G155:T155"/>
    <mergeCell ref="U155:V155"/>
    <mergeCell ref="W155:X155"/>
    <mergeCell ref="G147:T147"/>
    <mergeCell ref="U147:V147"/>
    <mergeCell ref="W150:X150"/>
    <mergeCell ref="D151:F151"/>
    <mergeCell ref="G151:T151"/>
    <mergeCell ref="W152:X152"/>
    <mergeCell ref="D3:BF3"/>
    <mergeCell ref="D4:BF4"/>
    <mergeCell ref="AD24:AF25"/>
    <mergeCell ref="Y43:Z43"/>
    <mergeCell ref="D140:F140"/>
    <mergeCell ref="AC140:AD140"/>
    <mergeCell ref="Q14:AI14"/>
    <mergeCell ref="AE140:AF140"/>
    <mergeCell ref="G86:T86"/>
    <mergeCell ref="Q11:AI11"/>
    <mergeCell ref="G142:T142"/>
    <mergeCell ref="G201:T201"/>
    <mergeCell ref="U201:V201"/>
    <mergeCell ref="W201:X201"/>
    <mergeCell ref="D2:BF2"/>
    <mergeCell ref="D15:BF15"/>
    <mergeCell ref="AC7:AI7"/>
    <mergeCell ref="Q8:AI8"/>
    <mergeCell ref="Q9:AI9"/>
    <mergeCell ref="V5:AF5"/>
    <mergeCell ref="AE147:AF147"/>
    <mergeCell ref="AG147:AH147"/>
    <mergeCell ref="Y145:Z145"/>
    <mergeCell ref="U86:V86"/>
    <mergeCell ref="W86:X86"/>
    <mergeCell ref="Y86:Z86"/>
    <mergeCell ref="AA146:AB146"/>
    <mergeCell ref="AA147:AB147"/>
    <mergeCell ref="AC147:AD147"/>
    <mergeCell ref="Y147:Z147"/>
    <mergeCell ref="BE202:BF202"/>
    <mergeCell ref="BA201:BB201"/>
    <mergeCell ref="AQ202:AR202"/>
    <mergeCell ref="AS202:AT202"/>
    <mergeCell ref="AU202:AV202"/>
    <mergeCell ref="BA202:BB202"/>
    <mergeCell ref="BC201:BD201"/>
    <mergeCell ref="BC202:BD202"/>
    <mergeCell ref="AY202:AZ202"/>
    <mergeCell ref="AW202:AX202"/>
    <mergeCell ref="AM202:AN202"/>
    <mergeCell ref="AO202:AP202"/>
    <mergeCell ref="AS201:AT201"/>
    <mergeCell ref="AM201:AN201"/>
    <mergeCell ref="AO201:AP201"/>
    <mergeCell ref="AQ201:AR201"/>
    <mergeCell ref="D202:F202"/>
    <mergeCell ref="G202:T202"/>
    <mergeCell ref="U202:V202"/>
    <mergeCell ref="W202:X202"/>
    <mergeCell ref="Y202:Z202"/>
    <mergeCell ref="AI202:AJ202"/>
    <mergeCell ref="AG202:AH202"/>
    <mergeCell ref="AE202:AF202"/>
    <mergeCell ref="AA202:AB202"/>
    <mergeCell ref="AC202:AD202"/>
    <mergeCell ref="AW201:AX201"/>
    <mergeCell ref="BE201:BF201"/>
    <mergeCell ref="Y201:Z201"/>
    <mergeCell ref="AA201:AB201"/>
    <mergeCell ref="AC201:AD201"/>
    <mergeCell ref="AE201:AF201"/>
    <mergeCell ref="AY201:AZ201"/>
    <mergeCell ref="AK201:AL201"/>
    <mergeCell ref="AU201:AV201"/>
    <mergeCell ref="D201:F201"/>
    <mergeCell ref="AS200:AT200"/>
    <mergeCell ref="AU200:AV200"/>
    <mergeCell ref="AW200:AX200"/>
    <mergeCell ref="AA200:AB200"/>
    <mergeCell ref="AC200:AD200"/>
    <mergeCell ref="AE200:AF200"/>
    <mergeCell ref="AG200:AH200"/>
    <mergeCell ref="AK200:AL200"/>
    <mergeCell ref="D200:F200"/>
    <mergeCell ref="BE200:BF200"/>
    <mergeCell ref="AY200:AZ200"/>
    <mergeCell ref="BA200:BB200"/>
    <mergeCell ref="AM200:AN200"/>
    <mergeCell ref="AO200:AP200"/>
    <mergeCell ref="AQ200:AR200"/>
    <mergeCell ref="U200:V200"/>
    <mergeCell ref="W200:X200"/>
    <mergeCell ref="BE199:BF199"/>
    <mergeCell ref="BC200:BD200"/>
    <mergeCell ref="AY199:AZ199"/>
    <mergeCell ref="AK199:AL199"/>
    <mergeCell ref="AM199:AN199"/>
    <mergeCell ref="AI200:AJ200"/>
    <mergeCell ref="AI199:AJ199"/>
    <mergeCell ref="BA199:BB199"/>
    <mergeCell ref="BA198:BB198"/>
    <mergeCell ref="AU199:AV199"/>
    <mergeCell ref="AW199:AX199"/>
    <mergeCell ref="G199:T199"/>
    <mergeCell ref="U199:V199"/>
    <mergeCell ref="W199:X199"/>
    <mergeCell ref="Y199:Z199"/>
    <mergeCell ref="AA199:AB199"/>
    <mergeCell ref="AE199:AF199"/>
    <mergeCell ref="AS199:AT199"/>
    <mergeCell ref="AS198:AT198"/>
    <mergeCell ref="AO198:AP198"/>
    <mergeCell ref="AQ198:AR198"/>
    <mergeCell ref="AU198:AV198"/>
    <mergeCell ref="BC198:BD198"/>
    <mergeCell ref="AC199:AD199"/>
    <mergeCell ref="BC199:BD199"/>
    <mergeCell ref="AW198:AX198"/>
    <mergeCell ref="AO199:AP199"/>
    <mergeCell ref="AQ199:AR199"/>
    <mergeCell ref="BE197:BF197"/>
    <mergeCell ref="D198:F198"/>
    <mergeCell ref="G198:T198"/>
    <mergeCell ref="U198:V198"/>
    <mergeCell ref="W198:X198"/>
    <mergeCell ref="Y198:Z198"/>
    <mergeCell ref="AA198:AB198"/>
    <mergeCell ref="AC198:AD198"/>
    <mergeCell ref="AY198:AZ198"/>
    <mergeCell ref="BE198:BF198"/>
    <mergeCell ref="AC190:AD190"/>
    <mergeCell ref="BA197:BB197"/>
    <mergeCell ref="BC197:BD197"/>
    <mergeCell ref="AW197:AX197"/>
    <mergeCell ref="AY197:AZ197"/>
    <mergeCell ref="AK197:AL197"/>
    <mergeCell ref="AM197:AN197"/>
    <mergeCell ref="AS197:AT197"/>
    <mergeCell ref="AU197:AV197"/>
    <mergeCell ref="AU191:AV191"/>
    <mergeCell ref="E16:H16"/>
    <mergeCell ref="Y197:Z197"/>
    <mergeCell ref="AC197:AD197"/>
    <mergeCell ref="AE197:AF197"/>
    <mergeCell ref="AG197:AH197"/>
    <mergeCell ref="AI197:AJ197"/>
    <mergeCell ref="AA190:AB190"/>
    <mergeCell ref="AE190:AF190"/>
    <mergeCell ref="AA197:AB197"/>
    <mergeCell ref="AE193:AF193"/>
    <mergeCell ref="G166:T166"/>
    <mergeCell ref="U166:V166"/>
    <mergeCell ref="S16:V16"/>
    <mergeCell ref="W16:AA16"/>
    <mergeCell ref="A29:BK29"/>
    <mergeCell ref="AB16:AE16"/>
    <mergeCell ref="AF16:AI16"/>
    <mergeCell ref="AM86:AN86"/>
    <mergeCell ref="D16:D17"/>
    <mergeCell ref="U140:V140"/>
    <mergeCell ref="U160:V160"/>
    <mergeCell ref="W160:X160"/>
    <mergeCell ref="W147:X147"/>
    <mergeCell ref="W145:X145"/>
    <mergeCell ref="U151:V151"/>
    <mergeCell ref="U152:V152"/>
    <mergeCell ref="W151:X151"/>
    <mergeCell ref="AR5:AX5"/>
    <mergeCell ref="AU86:AV86"/>
    <mergeCell ref="AW86:AX86"/>
    <mergeCell ref="Q6:W6"/>
    <mergeCell ref="Q7:W7"/>
    <mergeCell ref="AW40:AX40"/>
    <mergeCell ref="AE30:AN30"/>
    <mergeCell ref="AK37:AL37"/>
    <mergeCell ref="AK6:AQ6"/>
    <mergeCell ref="AK10:AP10"/>
    <mergeCell ref="I16:M16"/>
    <mergeCell ref="N16:R16"/>
    <mergeCell ref="BA37:BB37"/>
    <mergeCell ref="BC37:BD37"/>
    <mergeCell ref="AN16:AQ16"/>
    <mergeCell ref="M24:O25"/>
    <mergeCell ref="P24:Q25"/>
    <mergeCell ref="AJ16:AM16"/>
    <mergeCell ref="AV16:AY16"/>
    <mergeCell ref="V24:Y25"/>
    <mergeCell ref="AI151:AJ151"/>
    <mergeCell ref="AC136:AD136"/>
    <mergeCell ref="AM145:AN145"/>
    <mergeCell ref="AC149:AD149"/>
    <mergeCell ref="AE149:AF149"/>
    <mergeCell ref="AG149:AH149"/>
    <mergeCell ref="AK141:AL141"/>
    <mergeCell ref="AI149:AJ149"/>
    <mergeCell ref="AM149:AN149"/>
    <mergeCell ref="AG137:AH137"/>
    <mergeCell ref="AQ40:AR40"/>
    <mergeCell ref="AK42:AL42"/>
    <mergeCell ref="D133:F133"/>
    <mergeCell ref="G133:T133"/>
    <mergeCell ref="AG140:AH140"/>
    <mergeCell ref="W133:X133"/>
    <mergeCell ref="AM140:AN140"/>
    <mergeCell ref="AK140:AL140"/>
    <mergeCell ref="G140:T140"/>
    <mergeCell ref="W140:X140"/>
    <mergeCell ref="D136:F136"/>
    <mergeCell ref="AO86:AP86"/>
    <mergeCell ref="AS86:AT86"/>
    <mergeCell ref="AM132:AN132"/>
    <mergeCell ref="AS147:AT147"/>
    <mergeCell ref="AO144:AP144"/>
    <mergeCell ref="AG131:AH131"/>
    <mergeCell ref="AI131:AJ131"/>
    <mergeCell ref="AC130:AD130"/>
    <mergeCell ref="G136:T136"/>
    <mergeCell ref="BA40:BB40"/>
    <mergeCell ref="AK40:AL40"/>
    <mergeCell ref="BA34:BB34"/>
    <mergeCell ref="AY34:AZ34"/>
    <mergeCell ref="AQ36:AR36"/>
    <mergeCell ref="AO40:AP40"/>
    <mergeCell ref="AM37:AN37"/>
    <mergeCell ref="BA36:BB36"/>
    <mergeCell ref="AK33:AL36"/>
    <mergeCell ref="AM33:AN36"/>
    <mergeCell ref="BE36:BF36"/>
    <mergeCell ref="AK12:AO12"/>
    <mergeCell ref="AK133:AL133"/>
    <mergeCell ref="BC32:BF32"/>
    <mergeCell ref="BE34:BF34"/>
    <mergeCell ref="AZ16:BD16"/>
    <mergeCell ref="BE26:BF26"/>
    <mergeCell ref="AR16:AU16"/>
    <mergeCell ref="BE27:BF27"/>
    <mergeCell ref="AQ34:AR34"/>
    <mergeCell ref="G26:H26"/>
    <mergeCell ref="I26:J26"/>
    <mergeCell ref="K26:L26"/>
    <mergeCell ref="D24:D25"/>
    <mergeCell ref="E26:F26"/>
    <mergeCell ref="E24:F25"/>
    <mergeCell ref="G24:H25"/>
    <mergeCell ref="I24:J25"/>
    <mergeCell ref="BJ21:BN21"/>
    <mergeCell ref="A23:R23"/>
    <mergeCell ref="U23:AG23"/>
    <mergeCell ref="AD21:AI21"/>
    <mergeCell ref="C21:F21"/>
    <mergeCell ref="AK21:AQ21"/>
    <mergeCell ref="AS21:AZ21"/>
    <mergeCell ref="AK23:BB23"/>
    <mergeCell ref="BI23:CA23"/>
    <mergeCell ref="R26:S26"/>
    <mergeCell ref="R24:S25"/>
    <mergeCell ref="M26:O26"/>
    <mergeCell ref="P26:Q26"/>
    <mergeCell ref="K24:L25"/>
    <mergeCell ref="E27:F27"/>
    <mergeCell ref="G27:H27"/>
    <mergeCell ref="I27:J27"/>
    <mergeCell ref="K27:L27"/>
    <mergeCell ref="M27:O27"/>
    <mergeCell ref="AG32:AH36"/>
    <mergeCell ref="U31:V36"/>
    <mergeCell ref="P27:Q27"/>
    <mergeCell ref="R27:S27"/>
    <mergeCell ref="E28:F28"/>
    <mergeCell ref="G28:H28"/>
    <mergeCell ref="I28:J28"/>
    <mergeCell ref="K28:L28"/>
    <mergeCell ref="R28:S28"/>
    <mergeCell ref="Z26:AC27"/>
    <mergeCell ref="AI33:AJ36"/>
    <mergeCell ref="AY36:AZ36"/>
    <mergeCell ref="AA32:AB36"/>
    <mergeCell ref="AI32:AN32"/>
    <mergeCell ref="D30:F36"/>
    <mergeCell ref="M28:O28"/>
    <mergeCell ref="P28:Q28"/>
    <mergeCell ref="G30:T36"/>
    <mergeCell ref="W31:X36"/>
    <mergeCell ref="AC30:AD36"/>
    <mergeCell ref="AW36:AX36"/>
    <mergeCell ref="BC34:BD34"/>
    <mergeCell ref="AU36:AV36"/>
    <mergeCell ref="AS36:AT36"/>
    <mergeCell ref="BC36:BD36"/>
    <mergeCell ref="AO30:AP36"/>
    <mergeCell ref="U30:AB30"/>
    <mergeCell ref="AU34:AV34"/>
    <mergeCell ref="AW34:AX34"/>
    <mergeCell ref="AU32:AX32"/>
    <mergeCell ref="AG31:AN31"/>
    <mergeCell ref="AS34:AT34"/>
    <mergeCell ref="AQ32:AT32"/>
    <mergeCell ref="AQ30:BB31"/>
    <mergeCell ref="AY32:BB32"/>
    <mergeCell ref="Y31:AB31"/>
    <mergeCell ref="AU40:AV40"/>
    <mergeCell ref="BC40:BD40"/>
    <mergeCell ref="Y32:Z36"/>
    <mergeCell ref="AI37:AJ37"/>
    <mergeCell ref="AM40:AN40"/>
    <mergeCell ref="AE37:AF37"/>
    <mergeCell ref="AW37:AX37"/>
    <mergeCell ref="AI40:AJ40"/>
    <mergeCell ref="AO37:AP37"/>
    <mergeCell ref="AE31:AF36"/>
    <mergeCell ref="AQ37:AR37"/>
    <mergeCell ref="AC37:AD37"/>
    <mergeCell ref="BE40:BF40"/>
    <mergeCell ref="BE37:BF37"/>
    <mergeCell ref="AS37:AT37"/>
    <mergeCell ref="AU37:AV37"/>
    <mergeCell ref="AC40:AD40"/>
    <mergeCell ref="AY37:AZ37"/>
    <mergeCell ref="AY40:AZ40"/>
    <mergeCell ref="AS40:AT40"/>
    <mergeCell ref="D37:F37"/>
    <mergeCell ref="G37:T37"/>
    <mergeCell ref="U37:V37"/>
    <mergeCell ref="W37:X37"/>
    <mergeCell ref="D40:F40"/>
    <mergeCell ref="G40:T40"/>
    <mergeCell ref="Y37:Z37"/>
    <mergeCell ref="AG40:AH40"/>
    <mergeCell ref="U40:V40"/>
    <mergeCell ref="W40:X40"/>
    <mergeCell ref="AG37:AH37"/>
    <mergeCell ref="AA40:AB40"/>
    <mergeCell ref="AE40:AF40"/>
    <mergeCell ref="Y40:Z40"/>
    <mergeCell ref="AA37:AB37"/>
    <mergeCell ref="AM42:AN42"/>
    <mergeCell ref="AM41:AN41"/>
    <mergeCell ref="Y53:Z53"/>
    <mergeCell ref="AE42:AF42"/>
    <mergeCell ref="AG42:AH42"/>
    <mergeCell ref="AA41:AB41"/>
    <mergeCell ref="AC41:AD41"/>
    <mergeCell ref="AC49:AD49"/>
    <mergeCell ref="AE46:AF46"/>
    <mergeCell ref="AG50:AH50"/>
    <mergeCell ref="AC42:AD42"/>
    <mergeCell ref="G43:T43"/>
    <mergeCell ref="U43:V43"/>
    <mergeCell ref="W43:X43"/>
    <mergeCell ref="D43:F43"/>
    <mergeCell ref="AO41:AP41"/>
    <mergeCell ref="AO42:AP42"/>
    <mergeCell ref="AG41:AH41"/>
    <mergeCell ref="AI42:AJ42"/>
    <mergeCell ref="AI41:AJ41"/>
    <mergeCell ref="AK41:AL41"/>
    <mergeCell ref="AE41:AF41"/>
    <mergeCell ref="D41:F41"/>
    <mergeCell ref="G41:T41"/>
    <mergeCell ref="U41:V41"/>
    <mergeCell ref="W41:X41"/>
    <mergeCell ref="G50:T50"/>
    <mergeCell ref="U50:V50"/>
    <mergeCell ref="G49:T49"/>
    <mergeCell ref="AQ41:AR41"/>
    <mergeCell ref="AA42:AB42"/>
    <mergeCell ref="D42:F42"/>
    <mergeCell ref="G42:T42"/>
    <mergeCell ref="U42:V42"/>
    <mergeCell ref="Y42:Z42"/>
    <mergeCell ref="Y41:Z41"/>
    <mergeCell ref="D49:F49"/>
    <mergeCell ref="AE47:AF47"/>
    <mergeCell ref="AA46:AB46"/>
    <mergeCell ref="AG47:AH47"/>
    <mergeCell ref="U44:V44"/>
    <mergeCell ref="D44:F44"/>
    <mergeCell ref="U49:V49"/>
    <mergeCell ref="W49:X49"/>
    <mergeCell ref="G46:T46"/>
    <mergeCell ref="Y46:Z46"/>
    <mergeCell ref="AA43:AB43"/>
    <mergeCell ref="AE43:AF43"/>
    <mergeCell ref="AG43:AH43"/>
    <mergeCell ref="AI43:AJ43"/>
    <mergeCell ref="AC47:AD47"/>
    <mergeCell ref="AE44:AF44"/>
    <mergeCell ref="AG44:AH44"/>
    <mergeCell ref="AC46:AD46"/>
    <mergeCell ref="AI47:AJ47"/>
    <mergeCell ref="AA47:AB47"/>
    <mergeCell ref="G54:T54"/>
    <mergeCell ref="D68:T68"/>
    <mergeCell ref="U56:V56"/>
    <mergeCell ref="W56:X56"/>
    <mergeCell ref="AA57:AB57"/>
    <mergeCell ref="AC57:AD57"/>
    <mergeCell ref="AA58:AB58"/>
    <mergeCell ref="AC58:AD58"/>
    <mergeCell ref="D59:F59"/>
    <mergeCell ref="G59:T59"/>
    <mergeCell ref="AI130:AJ130"/>
    <mergeCell ref="AC132:AD132"/>
    <mergeCell ref="AM130:AN130"/>
    <mergeCell ref="AG130:AH130"/>
    <mergeCell ref="D131:F131"/>
    <mergeCell ref="G131:T131"/>
    <mergeCell ref="U131:V131"/>
    <mergeCell ref="W131:X131"/>
    <mergeCell ref="D130:F130"/>
    <mergeCell ref="G130:T130"/>
    <mergeCell ref="AE132:AF132"/>
    <mergeCell ref="D132:F132"/>
    <mergeCell ref="G132:T132"/>
    <mergeCell ref="U132:V132"/>
    <mergeCell ref="W132:X132"/>
    <mergeCell ref="AI132:AJ132"/>
    <mergeCell ref="BE132:BF132"/>
    <mergeCell ref="BA86:BB86"/>
    <mergeCell ref="BE130:BF130"/>
    <mergeCell ref="AO130:AP130"/>
    <mergeCell ref="AQ130:AR130"/>
    <mergeCell ref="AW132:AX132"/>
    <mergeCell ref="BC130:BD130"/>
    <mergeCell ref="BE131:BF131"/>
    <mergeCell ref="BC86:BD86"/>
    <mergeCell ref="AS130:AT130"/>
    <mergeCell ref="AE130:AF130"/>
    <mergeCell ref="AE58:AF58"/>
    <mergeCell ref="AA66:AB66"/>
    <mergeCell ref="AC66:AD66"/>
    <mergeCell ref="AA56:AB56"/>
    <mergeCell ref="AE63:AF63"/>
    <mergeCell ref="AE86:AF86"/>
    <mergeCell ref="AA130:AB130"/>
    <mergeCell ref="AE57:AF57"/>
    <mergeCell ref="AE75:AF75"/>
    <mergeCell ref="AC52:AD52"/>
    <mergeCell ref="AC54:AD54"/>
    <mergeCell ref="Y65:Z65"/>
    <mergeCell ref="AA65:AB65"/>
    <mergeCell ref="AA86:AB86"/>
    <mergeCell ref="AC86:AD86"/>
    <mergeCell ref="AC55:AD55"/>
    <mergeCell ref="AA62:AB62"/>
    <mergeCell ref="AC56:AD56"/>
    <mergeCell ref="AC51:AD51"/>
    <mergeCell ref="Y54:Z54"/>
    <mergeCell ref="Y51:Z51"/>
    <mergeCell ref="Y55:Z55"/>
    <mergeCell ref="AC131:AD131"/>
    <mergeCell ref="AA55:AB55"/>
    <mergeCell ref="D83:BB83"/>
    <mergeCell ref="AC71:AD71"/>
    <mergeCell ref="AC75:AD75"/>
    <mergeCell ref="AC53:AD53"/>
    <mergeCell ref="AO44:AP44"/>
    <mergeCell ref="AY49:AZ49"/>
    <mergeCell ref="BC133:BD133"/>
    <mergeCell ref="BC47:BD47"/>
    <mergeCell ref="BA49:BB49"/>
    <mergeCell ref="BC132:BD132"/>
    <mergeCell ref="BA133:BB133"/>
    <mergeCell ref="AY132:AZ132"/>
    <mergeCell ref="AO132:AP132"/>
    <mergeCell ref="AS132:AT132"/>
    <mergeCell ref="BC50:BD50"/>
    <mergeCell ref="BC56:BD56"/>
    <mergeCell ref="W42:X42"/>
    <mergeCell ref="AM44:AN44"/>
    <mergeCell ref="AC44:AD44"/>
    <mergeCell ref="AA44:AB44"/>
    <mergeCell ref="AQ44:AR44"/>
    <mergeCell ref="AS44:AT44"/>
    <mergeCell ref="AI44:AJ44"/>
    <mergeCell ref="AK44:AL44"/>
    <mergeCell ref="AS42:AT42"/>
    <mergeCell ref="AC43:AD43"/>
    <mergeCell ref="AQ42:AR42"/>
    <mergeCell ref="BE42:BF42"/>
    <mergeCell ref="AS41:AT41"/>
    <mergeCell ref="BC41:BD41"/>
    <mergeCell ref="AU41:AV41"/>
    <mergeCell ref="AW41:AX41"/>
    <mergeCell ref="BC42:BD42"/>
    <mergeCell ref="AY41:AZ41"/>
    <mergeCell ref="BA41:BB41"/>
    <mergeCell ref="AW42:AX42"/>
    <mergeCell ref="BE41:BF41"/>
    <mergeCell ref="AU42:AV42"/>
    <mergeCell ref="BA42:BB42"/>
    <mergeCell ref="AU44:AV44"/>
    <mergeCell ref="BE44:BF44"/>
    <mergeCell ref="BC44:BD44"/>
    <mergeCell ref="AW43:AX43"/>
    <mergeCell ref="AY43:AZ43"/>
    <mergeCell ref="AY46:AZ46"/>
    <mergeCell ref="AY42:AZ42"/>
    <mergeCell ref="AW44:AX44"/>
    <mergeCell ref="BA46:BB46"/>
    <mergeCell ref="AY44:AZ44"/>
    <mergeCell ref="BA44:BB44"/>
    <mergeCell ref="BA43:BB43"/>
    <mergeCell ref="AG75:AH75"/>
    <mergeCell ref="AI72:AJ72"/>
    <mergeCell ref="AE74:AF74"/>
    <mergeCell ref="AI80:AJ80"/>
    <mergeCell ref="AW46:AX46"/>
    <mergeCell ref="AG49:AH49"/>
    <mergeCell ref="AI50:AJ50"/>
    <mergeCell ref="AG58:AH58"/>
    <mergeCell ref="AU58:AV58"/>
    <mergeCell ref="AM51:AN51"/>
    <mergeCell ref="BE47:BF47"/>
    <mergeCell ref="BE51:BF51"/>
    <mergeCell ref="BA51:BB51"/>
    <mergeCell ref="BC51:BD51"/>
    <mergeCell ref="D48:BB48"/>
    <mergeCell ref="AQ137:AR137"/>
    <mergeCell ref="AS137:AT137"/>
    <mergeCell ref="AS136:AT136"/>
    <mergeCell ref="AA132:AB132"/>
    <mergeCell ref="AC133:AD133"/>
    <mergeCell ref="BC131:BD131"/>
    <mergeCell ref="BE137:BF137"/>
    <mergeCell ref="BA137:BB137"/>
    <mergeCell ref="AU132:AV132"/>
    <mergeCell ref="BE136:BF136"/>
    <mergeCell ref="AU137:AV137"/>
    <mergeCell ref="BA136:BB136"/>
    <mergeCell ref="BC135:BD135"/>
    <mergeCell ref="AY133:AZ133"/>
    <mergeCell ref="BE135:BF135"/>
    <mergeCell ref="AY137:AZ137"/>
    <mergeCell ref="AA137:AB137"/>
    <mergeCell ref="AO137:AP137"/>
    <mergeCell ref="U137:V137"/>
    <mergeCell ref="W137:X137"/>
    <mergeCell ref="BE133:BF133"/>
    <mergeCell ref="U136:V136"/>
    <mergeCell ref="Y133:Z133"/>
    <mergeCell ref="AA133:AB133"/>
    <mergeCell ref="AE137:AF137"/>
    <mergeCell ref="BC137:BD137"/>
    <mergeCell ref="BC136:BD136"/>
    <mergeCell ref="AY136:AZ136"/>
    <mergeCell ref="AU133:AV133"/>
    <mergeCell ref="AU136:AV136"/>
    <mergeCell ref="AY47:AZ47"/>
    <mergeCell ref="BC49:BD49"/>
    <mergeCell ref="BA50:BB50"/>
    <mergeCell ref="BA47:BB47"/>
    <mergeCell ref="AY135:AZ135"/>
    <mergeCell ref="D141:F141"/>
    <mergeCell ref="G141:T141"/>
    <mergeCell ref="U141:V141"/>
    <mergeCell ref="W141:X141"/>
    <mergeCell ref="D137:F137"/>
    <mergeCell ref="Y60:Z60"/>
    <mergeCell ref="G62:T62"/>
    <mergeCell ref="U62:V62"/>
    <mergeCell ref="U60:V60"/>
    <mergeCell ref="W60:X60"/>
    <mergeCell ref="AA54:AB54"/>
    <mergeCell ref="W44:X44"/>
    <mergeCell ref="Y44:Z44"/>
    <mergeCell ref="AA53:AB53"/>
    <mergeCell ref="U47:V47"/>
    <mergeCell ref="AA51:AB51"/>
    <mergeCell ref="W47:X47"/>
    <mergeCell ref="Y47:Z47"/>
    <mergeCell ref="Y50:Z50"/>
    <mergeCell ref="G44:T44"/>
    <mergeCell ref="AM49:AN49"/>
    <mergeCell ref="AK50:AL50"/>
    <mergeCell ref="AM50:AN50"/>
    <mergeCell ref="AK49:AL49"/>
    <mergeCell ref="AA49:AB49"/>
    <mergeCell ref="AI49:AJ49"/>
    <mergeCell ref="AK47:AL47"/>
    <mergeCell ref="D47:T47"/>
    <mergeCell ref="Y49:Z49"/>
    <mergeCell ref="AK51:AL51"/>
    <mergeCell ref="AK60:AL60"/>
    <mergeCell ref="AK67:AL67"/>
    <mergeCell ref="AK68:AL68"/>
    <mergeCell ref="AM58:AN58"/>
    <mergeCell ref="AK61:AL61"/>
    <mergeCell ref="AK66:AL66"/>
    <mergeCell ref="AI140:AJ140"/>
    <mergeCell ref="AG52:AH52"/>
    <mergeCell ref="AE50:AF50"/>
    <mergeCell ref="AE53:AF53"/>
    <mergeCell ref="AK53:AL53"/>
    <mergeCell ref="AM53:AN53"/>
    <mergeCell ref="AM56:AN56"/>
    <mergeCell ref="AK55:AL55"/>
    <mergeCell ref="AM84:AN84"/>
    <mergeCell ref="AM80:AN80"/>
    <mergeCell ref="AO58:AP58"/>
    <mergeCell ref="AQ58:AR58"/>
    <mergeCell ref="AG70:AH70"/>
    <mergeCell ref="AG136:AH136"/>
    <mergeCell ref="AI137:AJ137"/>
    <mergeCell ref="AK137:AL137"/>
    <mergeCell ref="AM137:AN137"/>
    <mergeCell ref="AK99:AL99"/>
    <mergeCell ref="AG133:AH133"/>
    <mergeCell ref="AG61:AH61"/>
    <mergeCell ref="AQ55:AR55"/>
    <mergeCell ref="AA50:AB50"/>
    <mergeCell ref="AG51:AH51"/>
    <mergeCell ref="AE51:AF51"/>
    <mergeCell ref="AE54:AF54"/>
    <mergeCell ref="AI136:AJ136"/>
    <mergeCell ref="AA52:AB52"/>
    <mergeCell ref="AO136:AP136"/>
    <mergeCell ref="AM133:AN133"/>
    <mergeCell ref="AO133:AP133"/>
    <mergeCell ref="BE46:BF46"/>
    <mergeCell ref="AO46:AP46"/>
    <mergeCell ref="AS46:AT46"/>
    <mergeCell ref="AG46:AH46"/>
    <mergeCell ref="AU46:AV46"/>
    <mergeCell ref="AI46:AJ46"/>
    <mergeCell ref="AK46:AL46"/>
    <mergeCell ref="AM46:AN46"/>
    <mergeCell ref="AQ46:AR46"/>
    <mergeCell ref="BC46:BD46"/>
    <mergeCell ref="AW137:AX137"/>
    <mergeCell ref="AQ135:AR135"/>
    <mergeCell ref="AO140:AP140"/>
    <mergeCell ref="AQ140:AR140"/>
    <mergeCell ref="AU135:AV135"/>
    <mergeCell ref="AW135:AX135"/>
    <mergeCell ref="AE142:AF142"/>
    <mergeCell ref="AG142:AH142"/>
    <mergeCell ref="AO142:AP142"/>
    <mergeCell ref="AK142:AL142"/>
    <mergeCell ref="AM142:AN142"/>
    <mergeCell ref="AI142:AJ142"/>
    <mergeCell ref="D46:F46"/>
    <mergeCell ref="AC50:AD50"/>
    <mergeCell ref="AA141:AB141"/>
    <mergeCell ref="AC141:AD141"/>
    <mergeCell ref="AE49:AF49"/>
    <mergeCell ref="D50:F50"/>
    <mergeCell ref="W50:X50"/>
    <mergeCell ref="D74:F74"/>
    <mergeCell ref="U46:V46"/>
    <mergeCell ref="W46:X46"/>
    <mergeCell ref="AQ77:AR77"/>
    <mergeCell ref="AY140:AZ140"/>
    <mergeCell ref="AQ131:AR131"/>
    <mergeCell ref="AW76:AX76"/>
    <mergeCell ref="AE136:AF136"/>
    <mergeCell ref="AE141:AF141"/>
    <mergeCell ref="AK132:AL132"/>
    <mergeCell ref="AU140:AV140"/>
    <mergeCell ref="AW140:AX140"/>
    <mergeCell ref="AS135:AT135"/>
    <mergeCell ref="AY131:AZ131"/>
    <mergeCell ref="AO135:AP135"/>
    <mergeCell ref="BA130:BB130"/>
    <mergeCell ref="AW131:AX131"/>
    <mergeCell ref="AS133:AT133"/>
    <mergeCell ref="AQ133:AR133"/>
    <mergeCell ref="BA132:BB132"/>
    <mergeCell ref="AQ132:AR132"/>
    <mergeCell ref="BA135:BB135"/>
    <mergeCell ref="AU130:AV130"/>
    <mergeCell ref="D142:F142"/>
    <mergeCell ref="BE141:BF141"/>
    <mergeCell ref="AO141:AP141"/>
    <mergeCell ref="AG141:AH141"/>
    <mergeCell ref="BC141:BD141"/>
    <mergeCell ref="BE142:BF142"/>
    <mergeCell ref="AA142:AB142"/>
    <mergeCell ref="Y141:Z141"/>
    <mergeCell ref="AS141:AT141"/>
    <mergeCell ref="AS142:AT142"/>
    <mergeCell ref="AG57:AH57"/>
    <mergeCell ref="AK76:AL76"/>
    <mergeCell ref="AG54:AH54"/>
    <mergeCell ref="G137:T137"/>
    <mergeCell ref="Y131:Z131"/>
    <mergeCell ref="AY130:AZ130"/>
    <mergeCell ref="AS60:AT60"/>
    <mergeCell ref="AS131:AT131"/>
    <mergeCell ref="AW55:AX55"/>
    <mergeCell ref="AO56:AP56"/>
    <mergeCell ref="BA131:BB131"/>
    <mergeCell ref="AO106:AP106"/>
    <mergeCell ref="AO131:AP131"/>
    <mergeCell ref="AK86:AL86"/>
    <mergeCell ref="AM131:AN131"/>
    <mergeCell ref="AS100:AT100"/>
    <mergeCell ref="AW95:AX95"/>
    <mergeCell ref="AW91:AX91"/>
    <mergeCell ref="AU93:AV93"/>
    <mergeCell ref="AW92:AX92"/>
    <mergeCell ref="BC60:BD60"/>
    <mergeCell ref="BC62:BD62"/>
    <mergeCell ref="AQ80:AR80"/>
    <mergeCell ref="AQ102:AR102"/>
    <mergeCell ref="AM77:AN77"/>
    <mergeCell ref="AO77:AP77"/>
    <mergeCell ref="AQ65:AR65"/>
    <mergeCell ref="AS65:AT65"/>
    <mergeCell ref="AU65:AV65"/>
    <mergeCell ref="AS68:AT68"/>
    <mergeCell ref="BA65:BB65"/>
    <mergeCell ref="BE145:BF145"/>
    <mergeCell ref="AO51:AP51"/>
    <mergeCell ref="AY51:AZ51"/>
    <mergeCell ref="AS51:AT51"/>
    <mergeCell ref="AQ51:AR51"/>
    <mergeCell ref="AU54:AV54"/>
    <mergeCell ref="AY53:AZ53"/>
    <mergeCell ref="BC145:BD145"/>
    <mergeCell ref="BA145:BB145"/>
    <mergeCell ref="BE49:BF49"/>
    <mergeCell ref="BE50:BF50"/>
    <mergeCell ref="AW141:AX141"/>
    <mergeCell ref="AU142:AV142"/>
    <mergeCell ref="AQ141:AR141"/>
    <mergeCell ref="AM47:AN47"/>
    <mergeCell ref="AO47:AP47"/>
    <mergeCell ref="AW47:AX47"/>
    <mergeCell ref="AU47:AV47"/>
    <mergeCell ref="AQ47:AR47"/>
    <mergeCell ref="AS47:AT47"/>
    <mergeCell ref="AW50:AX50"/>
    <mergeCell ref="AU49:AV49"/>
    <mergeCell ref="AW49:AX49"/>
    <mergeCell ref="AQ50:AR50"/>
    <mergeCell ref="AY50:AZ50"/>
    <mergeCell ref="AS50:AT50"/>
    <mergeCell ref="AU50:AV50"/>
    <mergeCell ref="AQ49:AR49"/>
    <mergeCell ref="AS49:AT49"/>
    <mergeCell ref="BA141:BB141"/>
    <mergeCell ref="AG144:AH144"/>
    <mergeCell ref="AI144:AJ144"/>
    <mergeCell ref="BC146:BD146"/>
    <mergeCell ref="AK145:AL145"/>
    <mergeCell ref="AO145:AP145"/>
    <mergeCell ref="AW145:AX145"/>
    <mergeCell ref="AY146:AZ146"/>
    <mergeCell ref="AW146:AX146"/>
    <mergeCell ref="AS144:AT144"/>
    <mergeCell ref="AY145:AZ145"/>
    <mergeCell ref="AU145:AV145"/>
    <mergeCell ref="BA142:BB142"/>
    <mergeCell ref="BA144:BB144"/>
    <mergeCell ref="BC144:BD144"/>
    <mergeCell ref="AY142:AZ142"/>
    <mergeCell ref="AU144:AV144"/>
    <mergeCell ref="G146:T146"/>
    <mergeCell ref="U146:V146"/>
    <mergeCell ref="W146:X146"/>
    <mergeCell ref="D145:F145"/>
    <mergeCell ref="G145:T145"/>
    <mergeCell ref="U145:V145"/>
    <mergeCell ref="AO50:AP50"/>
    <mergeCell ref="AW51:AX51"/>
    <mergeCell ref="AO53:AP53"/>
    <mergeCell ref="AO55:AP55"/>
    <mergeCell ref="AS54:AT54"/>
    <mergeCell ref="AW56:AX56"/>
    <mergeCell ref="AS55:AT55"/>
    <mergeCell ref="AW52:AX52"/>
    <mergeCell ref="AU51:AV51"/>
    <mergeCell ref="AQ56:AR56"/>
    <mergeCell ref="AI58:AJ58"/>
    <mergeCell ref="AK58:AL58"/>
    <mergeCell ref="AG56:AH56"/>
    <mergeCell ref="AO49:AP49"/>
    <mergeCell ref="AI67:AJ67"/>
    <mergeCell ref="AI62:AJ62"/>
    <mergeCell ref="AK62:AL62"/>
    <mergeCell ref="AI61:AJ61"/>
    <mergeCell ref="AO62:AP62"/>
    <mergeCell ref="AM55:AN55"/>
    <mergeCell ref="AI51:AJ51"/>
    <mergeCell ref="AG53:AH53"/>
    <mergeCell ref="AM52:AN52"/>
    <mergeCell ref="AE55:AF55"/>
    <mergeCell ref="AI54:AJ54"/>
    <mergeCell ref="AE56:AF56"/>
    <mergeCell ref="AI56:AJ56"/>
    <mergeCell ref="AI53:AJ53"/>
    <mergeCell ref="AK54:AL54"/>
    <mergeCell ref="AI55:AJ55"/>
    <mergeCell ref="AC137:AD137"/>
    <mergeCell ref="Y140:Z140"/>
    <mergeCell ref="AA140:AB140"/>
    <mergeCell ref="AO146:AP146"/>
    <mergeCell ref="AI145:AJ145"/>
    <mergeCell ref="AM146:AN146"/>
    <mergeCell ref="AI141:AJ141"/>
    <mergeCell ref="AM141:AN141"/>
    <mergeCell ref="Y142:Z142"/>
    <mergeCell ref="AA145:AB145"/>
    <mergeCell ref="D51:F51"/>
    <mergeCell ref="G51:T51"/>
    <mergeCell ref="U51:V51"/>
    <mergeCell ref="W51:X51"/>
    <mergeCell ref="AC146:AD146"/>
    <mergeCell ref="AE146:AF146"/>
    <mergeCell ref="G70:T70"/>
    <mergeCell ref="G73:T73"/>
    <mergeCell ref="D73:F73"/>
    <mergeCell ref="D62:F62"/>
    <mergeCell ref="AW152:AX152"/>
    <mergeCell ref="AY151:AZ151"/>
    <mergeCell ref="AM151:AN151"/>
    <mergeCell ref="AO151:AP151"/>
    <mergeCell ref="AQ151:AR151"/>
    <mergeCell ref="AS150:AT150"/>
    <mergeCell ref="AU150:AV150"/>
    <mergeCell ref="AW150:AX150"/>
    <mergeCell ref="AY150:AZ150"/>
    <mergeCell ref="AS151:AT151"/>
    <mergeCell ref="AC152:AD152"/>
    <mergeCell ref="AE152:AF152"/>
    <mergeCell ref="AG152:AH152"/>
    <mergeCell ref="AI152:AJ152"/>
    <mergeCell ref="AK152:AL152"/>
    <mergeCell ref="AS152:AT152"/>
    <mergeCell ref="AK56:AL56"/>
    <mergeCell ref="AC62:AD62"/>
    <mergeCell ref="AC145:AD145"/>
    <mergeCell ref="AC142:AD142"/>
    <mergeCell ref="AU60:AV60"/>
    <mergeCell ref="AS61:AT61"/>
    <mergeCell ref="AU61:AV61"/>
    <mergeCell ref="AS56:AT56"/>
    <mergeCell ref="AM57:AN57"/>
    <mergeCell ref="AI57:AJ57"/>
    <mergeCell ref="AG146:AH146"/>
    <mergeCell ref="AE145:AF145"/>
    <mergeCell ref="AU67:AV67"/>
    <mergeCell ref="AK70:AL70"/>
    <mergeCell ref="AM70:AN70"/>
    <mergeCell ref="AO70:AP70"/>
    <mergeCell ref="AU141:AV141"/>
    <mergeCell ref="AS77:AT77"/>
    <mergeCell ref="AI106:AJ106"/>
    <mergeCell ref="AI133:AJ133"/>
    <mergeCell ref="BE77:BF77"/>
    <mergeCell ref="BE84:BF84"/>
    <mergeCell ref="Y151:Z151"/>
    <mergeCell ref="AG150:AH150"/>
    <mergeCell ref="AU151:AV151"/>
    <mergeCell ref="AW151:AX151"/>
    <mergeCell ref="AE151:AF151"/>
    <mergeCell ref="AG145:AH145"/>
    <mergeCell ref="AA150:AB150"/>
    <mergeCell ref="AC150:AD150"/>
    <mergeCell ref="D52:F52"/>
    <mergeCell ref="G52:T52"/>
    <mergeCell ref="U52:V52"/>
    <mergeCell ref="W52:X52"/>
    <mergeCell ref="Y52:Z52"/>
    <mergeCell ref="BE151:BF151"/>
    <mergeCell ref="BE150:BF150"/>
    <mergeCell ref="BE146:BF146"/>
    <mergeCell ref="BA146:BB146"/>
    <mergeCell ref="BA76:BB76"/>
    <mergeCell ref="BE152:BF152"/>
    <mergeCell ref="BC140:BD140"/>
    <mergeCell ref="BC142:BD142"/>
    <mergeCell ref="BC152:BD152"/>
    <mergeCell ref="BC84:BD84"/>
    <mergeCell ref="BE140:BF140"/>
    <mergeCell ref="BC150:BD150"/>
    <mergeCell ref="BC151:BD151"/>
    <mergeCell ref="BC91:BD91"/>
    <mergeCell ref="BE87:BF87"/>
    <mergeCell ref="AY152:AZ152"/>
    <mergeCell ref="AY54:AZ54"/>
    <mergeCell ref="AE52:AF52"/>
    <mergeCell ref="BE52:BF52"/>
    <mergeCell ref="BC156:BD156"/>
    <mergeCell ref="D156:F156"/>
    <mergeCell ref="G156:T156"/>
    <mergeCell ref="U156:V156"/>
    <mergeCell ref="W156:X156"/>
    <mergeCell ref="Y156:Z156"/>
    <mergeCell ref="BC52:BD52"/>
    <mergeCell ref="AQ52:AR52"/>
    <mergeCell ref="AI52:AJ52"/>
    <mergeCell ref="AK52:AL52"/>
    <mergeCell ref="AY52:AZ52"/>
    <mergeCell ref="BA52:BB52"/>
    <mergeCell ref="AS52:AT52"/>
    <mergeCell ref="AO52:AP52"/>
    <mergeCell ref="AU52:AV52"/>
    <mergeCell ref="D157:F157"/>
    <mergeCell ref="G157:T157"/>
    <mergeCell ref="U157:V157"/>
    <mergeCell ref="W157:X157"/>
    <mergeCell ref="Y157:Z157"/>
    <mergeCell ref="AS157:AT157"/>
    <mergeCell ref="AQ157:AR157"/>
    <mergeCell ref="AE157:AF157"/>
    <mergeCell ref="AA157:AB157"/>
    <mergeCell ref="AG157:AH157"/>
    <mergeCell ref="D152:F152"/>
    <mergeCell ref="G152:T152"/>
    <mergeCell ref="D150:F150"/>
    <mergeCell ref="G72:T72"/>
    <mergeCell ref="G74:T74"/>
    <mergeCell ref="D75:F75"/>
    <mergeCell ref="G75:T75"/>
    <mergeCell ref="D76:F76"/>
    <mergeCell ref="D77:F77"/>
    <mergeCell ref="D146:F146"/>
    <mergeCell ref="G77:T77"/>
    <mergeCell ref="AE62:AF62"/>
    <mergeCell ref="AG62:AH62"/>
    <mergeCell ref="D63:T63"/>
    <mergeCell ref="U63:V63"/>
    <mergeCell ref="W63:X63"/>
    <mergeCell ref="Y63:Z63"/>
    <mergeCell ref="W62:X62"/>
    <mergeCell ref="AG67:AH67"/>
    <mergeCell ref="AG71:AH71"/>
    <mergeCell ref="D53:F53"/>
    <mergeCell ref="G53:T53"/>
    <mergeCell ref="U53:V53"/>
    <mergeCell ref="W53:X53"/>
    <mergeCell ref="W54:X54"/>
    <mergeCell ref="D55:F55"/>
    <mergeCell ref="G55:T55"/>
    <mergeCell ref="U55:V55"/>
    <mergeCell ref="U54:V54"/>
    <mergeCell ref="D54:F54"/>
    <mergeCell ref="W55:X55"/>
    <mergeCell ref="Y56:Z56"/>
    <mergeCell ref="Y68:Z68"/>
    <mergeCell ref="W136:X136"/>
    <mergeCell ref="Y62:Z62"/>
    <mergeCell ref="W67:X67"/>
    <mergeCell ref="W72:X72"/>
    <mergeCell ref="Y132:Z132"/>
    <mergeCell ref="Y70:Z70"/>
    <mergeCell ref="G160:T160"/>
    <mergeCell ref="G150:T150"/>
    <mergeCell ref="U150:V150"/>
    <mergeCell ref="Y152:Z152"/>
    <mergeCell ref="BA67:BB67"/>
    <mergeCell ref="AY73:AZ73"/>
    <mergeCell ref="BA73:BB73"/>
    <mergeCell ref="BA140:BB140"/>
    <mergeCell ref="AM152:AN152"/>
    <mergeCell ref="Y150:Z150"/>
    <mergeCell ref="G56:T56"/>
    <mergeCell ref="D160:F160"/>
    <mergeCell ref="U67:V67"/>
    <mergeCell ref="D67:F67"/>
    <mergeCell ref="G67:T67"/>
    <mergeCell ref="U68:V68"/>
    <mergeCell ref="U70:V70"/>
    <mergeCell ref="D72:F72"/>
    <mergeCell ref="D69:BB69"/>
    <mergeCell ref="W68:X68"/>
    <mergeCell ref="AG55:AH55"/>
    <mergeCell ref="AU56:AV56"/>
    <mergeCell ref="G60:T60"/>
    <mergeCell ref="D60:F60"/>
    <mergeCell ref="D56:F56"/>
    <mergeCell ref="AO61:AP61"/>
    <mergeCell ref="AM61:AN61"/>
    <mergeCell ref="AQ60:AR60"/>
    <mergeCell ref="AM60:AN60"/>
    <mergeCell ref="AA60:AB60"/>
    <mergeCell ref="AK157:AL157"/>
    <mergeCell ref="AM157:AN157"/>
    <mergeCell ref="AO157:AP157"/>
    <mergeCell ref="AG159:AH159"/>
    <mergeCell ref="AI159:AJ159"/>
    <mergeCell ref="AY60:AZ60"/>
    <mergeCell ref="AO60:AP60"/>
    <mergeCell ref="AI68:AJ68"/>
    <mergeCell ref="AI157:AJ157"/>
    <mergeCell ref="AU156:AV156"/>
    <mergeCell ref="BC55:BD55"/>
    <mergeCell ref="AY55:AZ55"/>
    <mergeCell ref="BE53:BF53"/>
    <mergeCell ref="AQ53:AR53"/>
    <mergeCell ref="AS53:AT53"/>
    <mergeCell ref="AU53:AV53"/>
    <mergeCell ref="AW53:AX53"/>
    <mergeCell ref="BA53:BB53"/>
    <mergeCell ref="BC53:BD53"/>
    <mergeCell ref="BA55:BB55"/>
    <mergeCell ref="AI161:AJ161"/>
    <mergeCell ref="Y161:Z161"/>
    <mergeCell ref="AA161:AB161"/>
    <mergeCell ref="AC161:AD161"/>
    <mergeCell ref="AE161:AF161"/>
    <mergeCell ref="AG161:AH161"/>
    <mergeCell ref="BE54:BF54"/>
    <mergeCell ref="AO54:AP54"/>
    <mergeCell ref="BE161:BF161"/>
    <mergeCell ref="BA54:BB54"/>
    <mergeCell ref="BC54:BD54"/>
    <mergeCell ref="BC61:BD61"/>
    <mergeCell ref="BE56:BF56"/>
    <mergeCell ref="AW160:AX160"/>
    <mergeCell ref="AQ152:AR152"/>
    <mergeCell ref="BE55:BF55"/>
    <mergeCell ref="BA60:BB60"/>
    <mergeCell ref="AM54:AN54"/>
    <mergeCell ref="AQ54:AR54"/>
    <mergeCell ref="AW54:AX54"/>
    <mergeCell ref="AQ57:AR57"/>
    <mergeCell ref="AS57:AT57"/>
    <mergeCell ref="AW60:AX60"/>
    <mergeCell ref="BA56:BB56"/>
    <mergeCell ref="AY56:AZ56"/>
    <mergeCell ref="AU55:AV55"/>
    <mergeCell ref="BA161:BB161"/>
    <mergeCell ref="AM67:AN67"/>
    <mergeCell ref="AS161:AT161"/>
    <mergeCell ref="AU161:AV161"/>
    <mergeCell ref="AU152:AV152"/>
    <mergeCell ref="AQ70:AR70"/>
    <mergeCell ref="AQ161:AR161"/>
    <mergeCell ref="BA72:BB72"/>
    <mergeCell ref="AM156:AN156"/>
    <mergeCell ref="AO156:AP156"/>
    <mergeCell ref="AI60:AJ60"/>
    <mergeCell ref="AU63:AV63"/>
    <mergeCell ref="AM63:AN63"/>
    <mergeCell ref="AI70:AJ70"/>
    <mergeCell ref="AU71:AV71"/>
    <mergeCell ref="AQ160:AR160"/>
    <mergeCell ref="AO160:AP160"/>
    <mergeCell ref="AQ156:AR156"/>
    <mergeCell ref="AS160:AT160"/>
    <mergeCell ref="AK156:AL156"/>
    <mergeCell ref="AM161:AN161"/>
    <mergeCell ref="AU160:AV160"/>
    <mergeCell ref="AS74:AT74"/>
    <mergeCell ref="AO71:AP71"/>
    <mergeCell ref="AU157:AV157"/>
    <mergeCell ref="AQ145:AR145"/>
    <mergeCell ref="AS76:AT76"/>
    <mergeCell ref="AM79:AN79"/>
    <mergeCell ref="AU84:AV84"/>
    <mergeCell ref="AU81:AV81"/>
    <mergeCell ref="AG164:AH164"/>
    <mergeCell ref="AA152:AB152"/>
    <mergeCell ref="AE156:AF156"/>
    <mergeCell ref="AC160:AD160"/>
    <mergeCell ref="AO76:AP76"/>
    <mergeCell ref="AK161:AL161"/>
    <mergeCell ref="AO164:AP164"/>
    <mergeCell ref="AC157:AD157"/>
    <mergeCell ref="AC151:AD151"/>
    <mergeCell ref="AC77:AD77"/>
    <mergeCell ref="AC72:AD72"/>
    <mergeCell ref="AE160:AF160"/>
    <mergeCell ref="AG160:AH160"/>
    <mergeCell ref="AA131:AB131"/>
    <mergeCell ref="AE131:AF131"/>
    <mergeCell ref="AC67:AD67"/>
    <mergeCell ref="AA156:AB156"/>
    <mergeCell ref="AA151:AB151"/>
    <mergeCell ref="AG151:AH151"/>
    <mergeCell ref="AE150:AF150"/>
    <mergeCell ref="AQ164:AR164"/>
    <mergeCell ref="AC60:AD60"/>
    <mergeCell ref="AE60:AF60"/>
    <mergeCell ref="AI164:AJ164"/>
    <mergeCell ref="AK63:AL63"/>
    <mergeCell ref="AS62:AT62"/>
    <mergeCell ref="AI63:AJ63"/>
    <mergeCell ref="AE68:AF68"/>
    <mergeCell ref="D64:BB64"/>
    <mergeCell ref="AG60:AH60"/>
    <mergeCell ref="BE166:BF166"/>
    <mergeCell ref="AU165:AV165"/>
    <mergeCell ref="AW165:AX165"/>
    <mergeCell ref="AG165:AH165"/>
    <mergeCell ref="BA166:BB166"/>
    <mergeCell ref="BA165:BB165"/>
    <mergeCell ref="AU166:AV166"/>
    <mergeCell ref="AW166:AX166"/>
    <mergeCell ref="AI166:AJ166"/>
    <mergeCell ref="AK166:AL166"/>
    <mergeCell ref="BE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Q61:AR61"/>
    <mergeCell ref="AM62:AN62"/>
    <mergeCell ref="AU62:AV62"/>
    <mergeCell ref="AW62:AX62"/>
    <mergeCell ref="AQ62:AR62"/>
    <mergeCell ref="BC63:BD63"/>
    <mergeCell ref="AQ63:AR63"/>
    <mergeCell ref="BA62:BB62"/>
    <mergeCell ref="AO63:AP63"/>
    <mergeCell ref="BE63:BF63"/>
    <mergeCell ref="AW63:AX63"/>
    <mergeCell ref="AY63:AZ63"/>
    <mergeCell ref="BA63:BB63"/>
    <mergeCell ref="BE61:BF61"/>
    <mergeCell ref="BE62:BF62"/>
    <mergeCell ref="BA61:BB61"/>
    <mergeCell ref="AY61:AZ61"/>
    <mergeCell ref="AY62:AZ62"/>
    <mergeCell ref="AW61:AX61"/>
    <mergeCell ref="AW67:AX67"/>
    <mergeCell ref="AS63:AT63"/>
    <mergeCell ref="D65:F65"/>
    <mergeCell ref="G65:T65"/>
    <mergeCell ref="U65:V65"/>
    <mergeCell ref="W65:X65"/>
    <mergeCell ref="AA63:AB63"/>
    <mergeCell ref="AC63:AD63"/>
    <mergeCell ref="AG63:AH63"/>
    <mergeCell ref="AW65:AX65"/>
    <mergeCell ref="BC67:BD67"/>
    <mergeCell ref="AU68:AV68"/>
    <mergeCell ref="AW68:AX68"/>
    <mergeCell ref="Y67:Z67"/>
    <mergeCell ref="AA67:AB67"/>
    <mergeCell ref="AE67:AF67"/>
    <mergeCell ref="AA68:AB68"/>
    <mergeCell ref="AG68:AH68"/>
    <mergeCell ref="AC68:AD68"/>
    <mergeCell ref="AQ68:AR68"/>
    <mergeCell ref="BE68:BF68"/>
    <mergeCell ref="AO67:AP67"/>
    <mergeCell ref="AQ67:AR67"/>
    <mergeCell ref="AS67:AT67"/>
    <mergeCell ref="AO68:AP68"/>
    <mergeCell ref="AY67:AZ67"/>
    <mergeCell ref="BE67:BF67"/>
    <mergeCell ref="AY68:AZ68"/>
    <mergeCell ref="BA68:BB68"/>
    <mergeCell ref="BC68:BD68"/>
    <mergeCell ref="AM68:AN68"/>
    <mergeCell ref="W70:X70"/>
    <mergeCell ref="D70:F70"/>
    <mergeCell ref="AA70:AB70"/>
    <mergeCell ref="AA71:AB71"/>
    <mergeCell ref="Y71:Z71"/>
    <mergeCell ref="AK71:AL71"/>
    <mergeCell ref="AE71:AF71"/>
    <mergeCell ref="AM71:AN71"/>
    <mergeCell ref="AI71:AJ71"/>
    <mergeCell ref="BC71:BD71"/>
    <mergeCell ref="AY71:AZ71"/>
    <mergeCell ref="BA71:BB71"/>
    <mergeCell ref="AW71:AX71"/>
    <mergeCell ref="AQ71:AR71"/>
    <mergeCell ref="AC70:AD70"/>
    <mergeCell ref="AE70:AF70"/>
    <mergeCell ref="AW70:AX70"/>
    <mergeCell ref="AY70:AZ70"/>
    <mergeCell ref="BC70:BD70"/>
    <mergeCell ref="D71:F71"/>
    <mergeCell ref="G71:T71"/>
    <mergeCell ref="U71:V71"/>
    <mergeCell ref="W71:X71"/>
    <mergeCell ref="BE71:BF71"/>
    <mergeCell ref="AS70:AT70"/>
    <mergeCell ref="AU70:AV70"/>
    <mergeCell ref="BA70:BB70"/>
    <mergeCell ref="BE70:BF70"/>
    <mergeCell ref="AS71:AT71"/>
    <mergeCell ref="AW73:AX73"/>
    <mergeCell ref="U73:V73"/>
    <mergeCell ref="W73:X73"/>
    <mergeCell ref="Y73:Z73"/>
    <mergeCell ref="AA73:AB73"/>
    <mergeCell ref="U72:V72"/>
    <mergeCell ref="AG73:AH73"/>
    <mergeCell ref="AG72:AH72"/>
    <mergeCell ref="Y72:Z72"/>
    <mergeCell ref="AA72:AB72"/>
    <mergeCell ref="AK72:AL72"/>
    <mergeCell ref="AQ73:AR73"/>
    <mergeCell ref="AC73:AD73"/>
    <mergeCell ref="AE73:AF73"/>
    <mergeCell ref="AK74:AL74"/>
    <mergeCell ref="AI73:AJ73"/>
    <mergeCell ref="AO72:AP72"/>
    <mergeCell ref="AQ72:AR72"/>
    <mergeCell ref="AM72:AN72"/>
    <mergeCell ref="AE72:AF72"/>
    <mergeCell ref="AK73:AL73"/>
    <mergeCell ref="AM73:AN73"/>
    <mergeCell ref="AO73:AP73"/>
    <mergeCell ref="Y74:Z74"/>
    <mergeCell ref="AM75:AN75"/>
    <mergeCell ref="AG74:AH74"/>
    <mergeCell ref="AI75:AJ75"/>
    <mergeCell ref="AK75:AL75"/>
    <mergeCell ref="AA74:AB74"/>
    <mergeCell ref="AM74:AN74"/>
    <mergeCell ref="BE72:BF72"/>
    <mergeCell ref="AW72:AX72"/>
    <mergeCell ref="AY72:AZ72"/>
    <mergeCell ref="AS72:AT72"/>
    <mergeCell ref="AU72:AV72"/>
    <mergeCell ref="BE73:BF73"/>
    <mergeCell ref="AS73:AT73"/>
    <mergeCell ref="BC72:BD72"/>
    <mergeCell ref="AU73:AV73"/>
    <mergeCell ref="BC73:BD73"/>
    <mergeCell ref="BE76:BF76"/>
    <mergeCell ref="Y76:Z76"/>
    <mergeCell ref="AA76:AB76"/>
    <mergeCell ref="U75:V75"/>
    <mergeCell ref="W75:X75"/>
    <mergeCell ref="BC74:BD74"/>
    <mergeCell ref="Y75:Z75"/>
    <mergeCell ref="AU75:AV75"/>
    <mergeCell ref="AY75:AZ75"/>
    <mergeCell ref="U74:V74"/>
    <mergeCell ref="BC75:BD75"/>
    <mergeCell ref="AA75:AB75"/>
    <mergeCell ref="AM76:AN76"/>
    <mergeCell ref="AQ76:AR76"/>
    <mergeCell ref="W74:X74"/>
    <mergeCell ref="AC74:AD74"/>
    <mergeCell ref="BC76:BD76"/>
    <mergeCell ref="AQ74:AR74"/>
    <mergeCell ref="AI74:AJ74"/>
    <mergeCell ref="AO74:AP74"/>
    <mergeCell ref="BE74:BF74"/>
    <mergeCell ref="AW75:AX75"/>
    <mergeCell ref="BA75:BB75"/>
    <mergeCell ref="AQ75:AR75"/>
    <mergeCell ref="AS75:AT75"/>
    <mergeCell ref="AO75:AP75"/>
    <mergeCell ref="BE75:BF75"/>
    <mergeCell ref="AU74:AV74"/>
    <mergeCell ref="BA74:BB74"/>
    <mergeCell ref="AW74:AX74"/>
    <mergeCell ref="BA77:BB77"/>
    <mergeCell ref="BC77:BD77"/>
    <mergeCell ref="AY76:AZ76"/>
    <mergeCell ref="Y77:Z77"/>
    <mergeCell ref="AC76:AD76"/>
    <mergeCell ref="AE76:AF76"/>
    <mergeCell ref="AG76:AH76"/>
    <mergeCell ref="AI76:AJ76"/>
    <mergeCell ref="AU76:AV76"/>
    <mergeCell ref="AA77:AB77"/>
    <mergeCell ref="AG169:AH169"/>
    <mergeCell ref="D79:F79"/>
    <mergeCell ref="D165:F165"/>
    <mergeCell ref="G165:T165"/>
    <mergeCell ref="U165:V165"/>
    <mergeCell ref="W165:X165"/>
    <mergeCell ref="AA164:AB164"/>
    <mergeCell ref="AA165:AB165"/>
    <mergeCell ref="AC165:AD165"/>
    <mergeCell ref="AC164:AD164"/>
    <mergeCell ref="U77:V77"/>
    <mergeCell ref="W77:X77"/>
    <mergeCell ref="G76:T76"/>
    <mergeCell ref="W76:X76"/>
    <mergeCell ref="U76:V76"/>
    <mergeCell ref="AI169:AJ169"/>
    <mergeCell ref="AE166:AF166"/>
    <mergeCell ref="AI99:AJ99"/>
    <mergeCell ref="W79:X79"/>
    <mergeCell ref="G84:T84"/>
    <mergeCell ref="D102:F102"/>
    <mergeCell ref="AI100:AJ100"/>
    <mergeCell ref="Y81:Z81"/>
    <mergeCell ref="D169:F169"/>
    <mergeCell ref="G169:T169"/>
    <mergeCell ref="U169:V169"/>
    <mergeCell ref="W169:X169"/>
    <mergeCell ref="AC84:AD84"/>
    <mergeCell ref="Y84:Z84"/>
    <mergeCell ref="D84:F84"/>
    <mergeCell ref="AO166:AP166"/>
    <mergeCell ref="AG166:AH166"/>
    <mergeCell ref="G79:T79"/>
    <mergeCell ref="U79:V79"/>
    <mergeCell ref="D166:F166"/>
    <mergeCell ref="AE102:AF102"/>
    <mergeCell ref="AE165:AF165"/>
    <mergeCell ref="U164:V164"/>
    <mergeCell ref="W164:X164"/>
    <mergeCell ref="D161:F161"/>
    <mergeCell ref="AK80:AL80"/>
    <mergeCell ref="AG86:AH86"/>
    <mergeCell ref="AC169:AD169"/>
    <mergeCell ref="AE169:AF169"/>
    <mergeCell ref="AC166:AD166"/>
    <mergeCell ref="AM166:AN166"/>
    <mergeCell ref="AI160:AJ160"/>
    <mergeCell ref="AK160:AL160"/>
    <mergeCell ref="AM160:AN160"/>
    <mergeCell ref="AI150:AJ150"/>
    <mergeCell ref="BC79:BD79"/>
    <mergeCell ref="AY160:AZ160"/>
    <mergeCell ref="AW164:AX164"/>
    <mergeCell ref="AE77:AF77"/>
    <mergeCell ref="AG77:AH77"/>
    <mergeCell ref="AI77:AJ77"/>
    <mergeCell ref="AK77:AL77"/>
    <mergeCell ref="AI86:AJ86"/>
    <mergeCell ref="AK84:AL84"/>
    <mergeCell ref="AI79:AJ79"/>
    <mergeCell ref="BC164:BD164"/>
    <mergeCell ref="BA169:BB169"/>
    <mergeCell ref="AQ169:AR169"/>
    <mergeCell ref="AO79:AP79"/>
    <mergeCell ref="AS79:AT79"/>
    <mergeCell ref="AU79:AV79"/>
    <mergeCell ref="BA79:BB79"/>
    <mergeCell ref="AU80:AV80"/>
    <mergeCell ref="AW80:AX80"/>
    <mergeCell ref="AY87:AZ87"/>
    <mergeCell ref="BE160:BF160"/>
    <mergeCell ref="BA164:BB164"/>
    <mergeCell ref="BC169:BD169"/>
    <mergeCell ref="AY79:AZ79"/>
    <mergeCell ref="BC80:BD80"/>
    <mergeCell ref="AY166:AZ166"/>
    <mergeCell ref="BC166:BD166"/>
    <mergeCell ref="AY165:AZ165"/>
    <mergeCell ref="BA152:BB152"/>
    <mergeCell ref="BA156:BB156"/>
    <mergeCell ref="BE164:BF164"/>
    <mergeCell ref="AY164:AZ164"/>
    <mergeCell ref="Y169:Z169"/>
    <mergeCell ref="AA169:AB169"/>
    <mergeCell ref="BE169:BF169"/>
    <mergeCell ref="AK169:AL169"/>
    <mergeCell ref="AM169:AN169"/>
    <mergeCell ref="AO169:AP169"/>
    <mergeCell ref="AK165:AL165"/>
    <mergeCell ref="AU169:AV169"/>
    <mergeCell ref="AG170:AH170"/>
    <mergeCell ref="AU77:AV77"/>
    <mergeCell ref="AW77:AX77"/>
    <mergeCell ref="AS169:AT169"/>
    <mergeCell ref="Y79:Z79"/>
    <mergeCell ref="AA79:AB79"/>
    <mergeCell ref="AC79:AD79"/>
    <mergeCell ref="AE79:AF79"/>
    <mergeCell ref="AG79:AH79"/>
    <mergeCell ref="AO84:AP84"/>
    <mergeCell ref="AI170:AJ170"/>
    <mergeCell ref="AK170:AL170"/>
    <mergeCell ref="AC170:AD170"/>
    <mergeCell ref="D170:F170"/>
    <mergeCell ref="G170:T170"/>
    <mergeCell ref="U170:V170"/>
    <mergeCell ref="W170:X170"/>
    <mergeCell ref="Y170:Z170"/>
    <mergeCell ref="AA170:AB170"/>
    <mergeCell ref="AE170:AF170"/>
    <mergeCell ref="AG172:AH172"/>
    <mergeCell ref="BA172:BB172"/>
    <mergeCell ref="AI171:AJ171"/>
    <mergeCell ref="AK171:AL171"/>
    <mergeCell ref="BE171:BF171"/>
    <mergeCell ref="BA171:BB171"/>
    <mergeCell ref="AG171:AH171"/>
    <mergeCell ref="AM171:AN171"/>
    <mergeCell ref="D81:T81"/>
    <mergeCell ref="U81:V81"/>
    <mergeCell ref="W81:X81"/>
    <mergeCell ref="AE81:AF81"/>
    <mergeCell ref="BC170:BD170"/>
    <mergeCell ref="BC171:BD171"/>
    <mergeCell ref="AS171:AT171"/>
    <mergeCell ref="AO170:AP170"/>
    <mergeCell ref="AW84:AX84"/>
    <mergeCell ref="W171:X171"/>
    <mergeCell ref="BE170:BF170"/>
    <mergeCell ref="BC165:BD165"/>
    <mergeCell ref="BE165:BF165"/>
    <mergeCell ref="BC161:BD161"/>
    <mergeCell ref="BE157:BF157"/>
    <mergeCell ref="W172:X172"/>
    <mergeCell ref="AI172:AJ172"/>
    <mergeCell ref="BE172:BF172"/>
    <mergeCell ref="AY172:AZ172"/>
    <mergeCell ref="AE172:AF172"/>
    <mergeCell ref="AQ172:AR172"/>
    <mergeCell ref="AS172:AT172"/>
    <mergeCell ref="AM172:AN172"/>
    <mergeCell ref="AO172:AP172"/>
    <mergeCell ref="AK79:AL79"/>
    <mergeCell ref="BA84:BB84"/>
    <mergeCell ref="AY84:AZ84"/>
    <mergeCell ref="AW79:AX79"/>
    <mergeCell ref="AW81:AX81"/>
    <mergeCell ref="AY161:AZ161"/>
    <mergeCell ref="AY81:AZ81"/>
    <mergeCell ref="BA81:BB81"/>
    <mergeCell ref="BA80:BB80"/>
    <mergeCell ref="BA160:BB160"/>
    <mergeCell ref="BA85:BB85"/>
    <mergeCell ref="BA87:BB87"/>
    <mergeCell ref="AY93:AZ93"/>
    <mergeCell ref="BA101:BB101"/>
    <mergeCell ref="AV118:AY118"/>
    <mergeCell ref="AY141:AZ141"/>
    <mergeCell ref="AK151:AL151"/>
    <mergeCell ref="BA150:BB150"/>
    <mergeCell ref="AY97:AZ97"/>
    <mergeCell ref="AS140:AT140"/>
    <mergeCell ref="AS145:AT145"/>
    <mergeCell ref="AS103:AT103"/>
    <mergeCell ref="BA151:BB151"/>
    <mergeCell ref="AW130:AX130"/>
    <mergeCell ref="AQ136:AR136"/>
    <mergeCell ref="AQ142:AR142"/>
    <mergeCell ref="AY89:AZ89"/>
    <mergeCell ref="AY91:AZ91"/>
    <mergeCell ref="AW93:AX93"/>
    <mergeCell ref="AW85:AX85"/>
    <mergeCell ref="AY85:AZ85"/>
    <mergeCell ref="AY90:AZ90"/>
    <mergeCell ref="AU101:AV101"/>
    <mergeCell ref="AW136:AX136"/>
    <mergeCell ref="AW133:AX133"/>
    <mergeCell ref="AA136:AB136"/>
    <mergeCell ref="AS101:AT101"/>
    <mergeCell ref="AC105:AD105"/>
    <mergeCell ref="AE133:AF133"/>
    <mergeCell ref="AU131:AV131"/>
    <mergeCell ref="AK131:AL131"/>
    <mergeCell ref="AG132:AH132"/>
    <mergeCell ref="AQ81:AR81"/>
    <mergeCell ref="AM170:AN170"/>
    <mergeCell ref="AA175:AB175"/>
    <mergeCell ref="AG175:AH175"/>
    <mergeCell ref="AO81:AP81"/>
    <mergeCell ref="AI81:AJ81"/>
    <mergeCell ref="AA166:AB166"/>
    <mergeCell ref="AC156:AD156"/>
    <mergeCell ref="AI91:AJ91"/>
    <mergeCell ref="AG81:AH81"/>
    <mergeCell ref="AM165:AN165"/>
    <mergeCell ref="AQ84:AR84"/>
    <mergeCell ref="BE79:BF79"/>
    <mergeCell ref="BE80:BF80"/>
    <mergeCell ref="AY80:AZ80"/>
    <mergeCell ref="AK81:AL81"/>
    <mergeCell ref="AM81:AN81"/>
    <mergeCell ref="AS99:AT99"/>
    <mergeCell ref="AS81:AT81"/>
    <mergeCell ref="AQ79:AR79"/>
    <mergeCell ref="AS80:AT80"/>
    <mergeCell ref="BC81:BD81"/>
    <mergeCell ref="BE81:BF81"/>
    <mergeCell ref="AA177:AB177"/>
    <mergeCell ref="AC177:AD177"/>
    <mergeCell ref="AI177:AJ177"/>
    <mergeCell ref="AG177:AH177"/>
    <mergeCell ref="AA81:AB81"/>
    <mergeCell ref="AC81:AD81"/>
    <mergeCell ref="BE177:BF177"/>
    <mergeCell ref="AS177:AT177"/>
    <mergeCell ref="BC175:BD175"/>
    <mergeCell ref="AS176:AT176"/>
    <mergeCell ref="AW176:AX176"/>
    <mergeCell ref="AU176:AV176"/>
    <mergeCell ref="BC176:BD176"/>
    <mergeCell ref="AS175:AT175"/>
    <mergeCell ref="AY177:AZ177"/>
    <mergeCell ref="AQ175:AR175"/>
    <mergeCell ref="AO171:AP171"/>
    <mergeCell ref="AQ171:AR171"/>
    <mergeCell ref="BE176:BF176"/>
    <mergeCell ref="AK172:AL172"/>
    <mergeCell ref="AO176:AP176"/>
    <mergeCell ref="AU175:AV175"/>
    <mergeCell ref="BA175:BB175"/>
    <mergeCell ref="BE175:BF175"/>
    <mergeCell ref="BC172:BD172"/>
    <mergeCell ref="AQ170:AR170"/>
    <mergeCell ref="AQ174:AR174"/>
    <mergeCell ref="AS84:AT84"/>
    <mergeCell ref="AA80:AB80"/>
    <mergeCell ref="AC80:AD80"/>
    <mergeCell ref="AU177:AV177"/>
    <mergeCell ref="AK85:AL85"/>
    <mergeCell ref="AK88:AL88"/>
    <mergeCell ref="AA91:AB91"/>
    <mergeCell ref="AE171:AF171"/>
    <mergeCell ref="AW177:AX177"/>
    <mergeCell ref="AY175:AZ175"/>
    <mergeCell ref="AA84:AB84"/>
    <mergeCell ref="AG84:AH84"/>
    <mergeCell ref="AQ176:AR176"/>
    <mergeCell ref="AY169:AZ169"/>
    <mergeCell ref="AC172:AD172"/>
    <mergeCell ref="AI84:AJ84"/>
    <mergeCell ref="AA172:AB172"/>
    <mergeCell ref="AO161:AP161"/>
    <mergeCell ref="U84:V84"/>
    <mergeCell ref="D80:T80"/>
    <mergeCell ref="U80:V80"/>
    <mergeCell ref="AO80:AP80"/>
    <mergeCell ref="W80:X80"/>
    <mergeCell ref="Y80:Z80"/>
    <mergeCell ref="AE80:AF80"/>
    <mergeCell ref="AG80:AH80"/>
    <mergeCell ref="W84:X84"/>
    <mergeCell ref="AE84:AF84"/>
    <mergeCell ref="AS164:AT164"/>
    <mergeCell ref="AU172:AV172"/>
    <mergeCell ref="AY170:AZ170"/>
    <mergeCell ref="AY171:AZ171"/>
    <mergeCell ref="AS170:AT170"/>
    <mergeCell ref="BA170:BB170"/>
    <mergeCell ref="AW170:AX170"/>
    <mergeCell ref="AU170:AV170"/>
    <mergeCell ref="AS166:AT166"/>
    <mergeCell ref="AE97:AF97"/>
    <mergeCell ref="AC98:AD98"/>
    <mergeCell ref="D175:F175"/>
    <mergeCell ref="G175:T175"/>
    <mergeCell ref="Y166:Z166"/>
    <mergeCell ref="Y165:Z165"/>
    <mergeCell ref="Y164:Z164"/>
    <mergeCell ref="G172:T172"/>
    <mergeCell ref="Y171:Z171"/>
    <mergeCell ref="AA171:AB171"/>
    <mergeCell ref="Y180:Z180"/>
    <mergeCell ref="G177:T177"/>
    <mergeCell ref="U177:V177"/>
    <mergeCell ref="W177:X177"/>
    <mergeCell ref="AE164:AF164"/>
    <mergeCell ref="AA160:AB160"/>
    <mergeCell ref="AC171:AD171"/>
    <mergeCell ref="G161:T161"/>
    <mergeCell ref="U161:V161"/>
    <mergeCell ref="W161:X161"/>
    <mergeCell ref="G176:T176"/>
    <mergeCell ref="U172:V172"/>
    <mergeCell ref="Y172:Z172"/>
    <mergeCell ref="W176:X176"/>
    <mergeCell ref="Y176:Z176"/>
    <mergeCell ref="D180:F180"/>
    <mergeCell ref="G180:T180"/>
    <mergeCell ref="U180:V180"/>
    <mergeCell ref="W180:X180"/>
    <mergeCell ref="Y177:Z177"/>
    <mergeCell ref="W87:X87"/>
    <mergeCell ref="Y87:Z87"/>
    <mergeCell ref="W166:X166"/>
    <mergeCell ref="Y175:Z175"/>
    <mergeCell ref="U176:V176"/>
    <mergeCell ref="U171:V171"/>
    <mergeCell ref="Y136:Z136"/>
    <mergeCell ref="Y137:Z137"/>
    <mergeCell ref="U142:V142"/>
    <mergeCell ref="W142:X142"/>
    <mergeCell ref="AA176:AB176"/>
    <mergeCell ref="AC176:AD176"/>
    <mergeCell ref="AE176:AF176"/>
    <mergeCell ref="AC175:AD175"/>
    <mergeCell ref="D87:F87"/>
    <mergeCell ref="G87:T87"/>
    <mergeCell ref="U87:V87"/>
    <mergeCell ref="D171:F171"/>
    <mergeCell ref="G171:T171"/>
    <mergeCell ref="AE89:AF89"/>
    <mergeCell ref="D86:F86"/>
    <mergeCell ref="AA87:AB87"/>
    <mergeCell ref="AC87:AD87"/>
    <mergeCell ref="AE177:AF177"/>
    <mergeCell ref="D177:F177"/>
    <mergeCell ref="W85:X85"/>
    <mergeCell ref="Y85:Z85"/>
    <mergeCell ref="U175:V175"/>
    <mergeCell ref="W175:X175"/>
    <mergeCell ref="D176:F176"/>
    <mergeCell ref="D85:F85"/>
    <mergeCell ref="G85:T85"/>
    <mergeCell ref="U85:V85"/>
    <mergeCell ref="AA85:AB85"/>
    <mergeCell ref="AC85:AD85"/>
    <mergeCell ref="AE85:AF85"/>
    <mergeCell ref="AQ85:AR85"/>
    <mergeCell ref="AM89:AN89"/>
    <mergeCell ref="AQ86:AR86"/>
    <mergeCell ref="AG85:AH85"/>
    <mergeCell ref="AI85:AJ85"/>
    <mergeCell ref="AO85:AP85"/>
    <mergeCell ref="AQ88:AR88"/>
    <mergeCell ref="AM85:AN85"/>
    <mergeCell ref="AQ87:AR87"/>
    <mergeCell ref="AO88:AP88"/>
    <mergeCell ref="AK177:AL177"/>
    <mergeCell ref="AM175:AN175"/>
    <mergeCell ref="AG176:AH176"/>
    <mergeCell ref="AS95:AT95"/>
    <mergeCell ref="AS93:AT93"/>
    <mergeCell ref="AK136:AL136"/>
    <mergeCell ref="AM136:AN136"/>
    <mergeCell ref="AK150:AL150"/>
    <mergeCell ref="AI175:AJ175"/>
    <mergeCell ref="AI176:AJ176"/>
    <mergeCell ref="D181:F181"/>
    <mergeCell ref="G181:T181"/>
    <mergeCell ref="U181:V181"/>
    <mergeCell ref="W181:X181"/>
    <mergeCell ref="AU180:AV180"/>
    <mergeCell ref="AQ181:AR181"/>
    <mergeCell ref="AS181:AT181"/>
    <mergeCell ref="AQ180:AR180"/>
    <mergeCell ref="AC180:AD180"/>
    <mergeCell ref="AE180:AF180"/>
    <mergeCell ref="AU181:AV181"/>
    <mergeCell ref="AA181:AB181"/>
    <mergeCell ref="AC181:AD181"/>
    <mergeCell ref="AS180:AT180"/>
    <mergeCell ref="AM180:AN180"/>
    <mergeCell ref="AA180:AB180"/>
    <mergeCell ref="BE180:BF180"/>
    <mergeCell ref="AW181:AX181"/>
    <mergeCell ref="BC181:BD181"/>
    <mergeCell ref="BE181:BF181"/>
    <mergeCell ref="AY181:AZ181"/>
    <mergeCell ref="BE182:BF182"/>
    <mergeCell ref="BC180:BD180"/>
    <mergeCell ref="BA180:BB180"/>
    <mergeCell ref="AW180:AX180"/>
    <mergeCell ref="AY180:AZ180"/>
    <mergeCell ref="D182:F182"/>
    <mergeCell ref="AG183:AH183"/>
    <mergeCell ref="G182:T182"/>
    <mergeCell ref="BE183:BF183"/>
    <mergeCell ref="AO183:AP183"/>
    <mergeCell ref="AI183:AJ183"/>
    <mergeCell ref="AK183:AL183"/>
    <mergeCell ref="AE182:AF182"/>
    <mergeCell ref="AA182:AB182"/>
    <mergeCell ref="U183:V183"/>
    <mergeCell ref="W183:X183"/>
    <mergeCell ref="AQ182:AR182"/>
    <mergeCell ref="AI182:AJ182"/>
    <mergeCell ref="AK182:AL182"/>
    <mergeCell ref="AM182:AN182"/>
    <mergeCell ref="W182:X182"/>
    <mergeCell ref="Y182:Z182"/>
    <mergeCell ref="AC183:AD183"/>
    <mergeCell ref="AC182:AD182"/>
    <mergeCell ref="U182:V182"/>
    <mergeCell ref="Y183:Z183"/>
    <mergeCell ref="BA182:BB182"/>
    <mergeCell ref="AE183:AF183"/>
    <mergeCell ref="AA183:AB183"/>
    <mergeCell ref="AO182:AP182"/>
    <mergeCell ref="AY183:AZ183"/>
    <mergeCell ref="AU183:AV183"/>
    <mergeCell ref="AW183:AX183"/>
    <mergeCell ref="AY182:AZ182"/>
    <mergeCell ref="AS182:AT182"/>
    <mergeCell ref="AG179:AH179"/>
    <mergeCell ref="AQ177:AR177"/>
    <mergeCell ref="AU91:AV91"/>
    <mergeCell ref="BA176:BB176"/>
    <mergeCell ref="AW171:AX171"/>
    <mergeCell ref="AW172:AX172"/>
    <mergeCell ref="AU171:AV171"/>
    <mergeCell ref="AU124:AX124"/>
    <mergeCell ref="BA97:BB97"/>
    <mergeCell ref="AY88:AZ88"/>
    <mergeCell ref="BC95:BD95"/>
    <mergeCell ref="BC97:BD97"/>
    <mergeCell ref="BC182:BD182"/>
    <mergeCell ref="AG182:AH182"/>
    <mergeCell ref="AK180:AL180"/>
    <mergeCell ref="AG180:AH180"/>
    <mergeCell ref="AI180:AJ180"/>
    <mergeCell ref="AM177:AN177"/>
    <mergeCell ref="AU182:AV182"/>
    <mergeCell ref="BC183:BD183"/>
    <mergeCell ref="BA98:BB98"/>
    <mergeCell ref="BC87:BD87"/>
    <mergeCell ref="BA181:BB181"/>
    <mergeCell ref="BC177:BD177"/>
    <mergeCell ref="BC90:BD90"/>
    <mergeCell ref="BC92:BD92"/>
    <mergeCell ref="BA92:BB92"/>
    <mergeCell ref="BA91:BB91"/>
    <mergeCell ref="BA177:BB177"/>
    <mergeCell ref="AU88:AV88"/>
    <mergeCell ref="AW88:AX88"/>
    <mergeCell ref="AS91:AT91"/>
    <mergeCell ref="AW182:AX182"/>
    <mergeCell ref="AY100:AZ100"/>
    <mergeCell ref="AY176:AZ176"/>
    <mergeCell ref="AW100:AX100"/>
    <mergeCell ref="AW175:AX175"/>
    <mergeCell ref="AW169:AX169"/>
    <mergeCell ref="AW142:AX142"/>
    <mergeCell ref="AQ93:AR93"/>
    <mergeCell ref="AU100:AV100"/>
    <mergeCell ref="AI87:AJ87"/>
    <mergeCell ref="AK87:AL87"/>
    <mergeCell ref="AM87:AN87"/>
    <mergeCell ref="AU95:AV95"/>
    <mergeCell ref="AO87:AP87"/>
    <mergeCell ref="AQ100:AR100"/>
    <mergeCell ref="AS87:AT87"/>
    <mergeCell ref="AU87:AV87"/>
    <mergeCell ref="AO100:AP100"/>
    <mergeCell ref="AO93:AP93"/>
    <mergeCell ref="AO99:AP99"/>
    <mergeCell ref="AC88:AD88"/>
    <mergeCell ref="AM88:AN88"/>
    <mergeCell ref="AE87:AF87"/>
    <mergeCell ref="AG87:AH87"/>
    <mergeCell ref="AE88:AF88"/>
    <mergeCell ref="AG88:AH88"/>
    <mergeCell ref="AC90:AD90"/>
    <mergeCell ref="BE85:BF85"/>
    <mergeCell ref="BC85:BD85"/>
    <mergeCell ref="AS88:AT88"/>
    <mergeCell ref="BE86:BF86"/>
    <mergeCell ref="AY86:AZ86"/>
    <mergeCell ref="AI88:AJ88"/>
    <mergeCell ref="BE88:BF88"/>
    <mergeCell ref="BC88:BD88"/>
    <mergeCell ref="BA88:BB88"/>
    <mergeCell ref="AW87:AX87"/>
    <mergeCell ref="AS85:AT85"/>
    <mergeCell ref="AU85:AV85"/>
    <mergeCell ref="AK91:AL91"/>
    <mergeCell ref="AE175:AF175"/>
    <mergeCell ref="AK97:AL97"/>
    <mergeCell ref="D97:F97"/>
    <mergeCell ref="D91:F91"/>
    <mergeCell ref="AI97:AJ97"/>
    <mergeCell ref="AK98:AL98"/>
    <mergeCell ref="D172:F172"/>
    <mergeCell ref="Y160:Z160"/>
    <mergeCell ref="AO177:AP177"/>
    <mergeCell ref="AM176:AN176"/>
    <mergeCell ref="AM181:AN181"/>
    <mergeCell ref="AO180:AP180"/>
    <mergeCell ref="AM99:AN99"/>
    <mergeCell ref="AO175:AP175"/>
    <mergeCell ref="AO165:AP165"/>
    <mergeCell ref="AO102:AP102"/>
    <mergeCell ref="D109:AP109"/>
    <mergeCell ref="AK164:AL164"/>
    <mergeCell ref="AI156:AJ156"/>
    <mergeCell ref="AI146:AJ146"/>
    <mergeCell ref="AI102:AJ102"/>
    <mergeCell ref="AK106:AL106"/>
    <mergeCell ref="AI105:AJ105"/>
    <mergeCell ref="D108:AP108"/>
    <mergeCell ref="U133:V133"/>
    <mergeCell ref="D164:F164"/>
    <mergeCell ref="G164:T164"/>
    <mergeCell ref="AQ95:AR95"/>
    <mergeCell ref="AY95:AZ95"/>
    <mergeCell ref="BE91:BF91"/>
    <mergeCell ref="D191:F191"/>
    <mergeCell ref="G191:T191"/>
    <mergeCell ref="U191:V191"/>
    <mergeCell ref="W191:X191"/>
    <mergeCell ref="Y191:Z191"/>
    <mergeCell ref="AK175:AL175"/>
    <mergeCell ref="AK100:AL100"/>
    <mergeCell ref="AG191:AH191"/>
    <mergeCell ref="AI192:AJ192"/>
    <mergeCell ref="Y91:Z91"/>
    <mergeCell ref="AG97:AH97"/>
    <mergeCell ref="AI165:AJ165"/>
    <mergeCell ref="AG100:AH100"/>
    <mergeCell ref="AI98:AJ98"/>
    <mergeCell ref="Y181:Z181"/>
    <mergeCell ref="AE181:AF181"/>
    <mergeCell ref="AG181:AH181"/>
    <mergeCell ref="AO192:AP192"/>
    <mergeCell ref="AQ192:AR192"/>
    <mergeCell ref="AS191:AT191"/>
    <mergeCell ref="AA191:AB191"/>
    <mergeCell ref="W192:X192"/>
    <mergeCell ref="AC192:AD192"/>
    <mergeCell ref="AE192:AF192"/>
    <mergeCell ref="AA192:AB192"/>
    <mergeCell ref="AI191:AJ191"/>
    <mergeCell ref="AE191:AF191"/>
    <mergeCell ref="BE191:BF191"/>
    <mergeCell ref="BE192:BF192"/>
    <mergeCell ref="AU192:AV192"/>
    <mergeCell ref="AW192:AX192"/>
    <mergeCell ref="AY192:AZ192"/>
    <mergeCell ref="BA192:BB192"/>
    <mergeCell ref="BC192:BD192"/>
    <mergeCell ref="BA191:BB191"/>
    <mergeCell ref="AY191:AZ191"/>
    <mergeCell ref="BC191:BD191"/>
    <mergeCell ref="BE193:BF193"/>
    <mergeCell ref="Y194:Z194"/>
    <mergeCell ref="AA194:AB194"/>
    <mergeCell ref="AU193:AV193"/>
    <mergeCell ref="AW193:AX193"/>
    <mergeCell ref="AI193:AJ193"/>
    <mergeCell ref="AG193:AH193"/>
    <mergeCell ref="AO194:AP194"/>
    <mergeCell ref="AQ194:AR194"/>
    <mergeCell ref="Y193:Z193"/>
    <mergeCell ref="BE195:BF195"/>
    <mergeCell ref="BA195:BB195"/>
    <mergeCell ref="AI194:AJ194"/>
    <mergeCell ref="BC193:BD193"/>
    <mergeCell ref="AK195:AL195"/>
    <mergeCell ref="BE194:BF194"/>
    <mergeCell ref="AY193:AZ193"/>
    <mergeCell ref="AO193:AP193"/>
    <mergeCell ref="AS195:AT195"/>
    <mergeCell ref="AU195:AV195"/>
    <mergeCell ref="AW195:AX195"/>
    <mergeCell ref="BC195:BD195"/>
    <mergeCell ref="BA194:BB194"/>
    <mergeCell ref="AM193:AN193"/>
    <mergeCell ref="BC194:BD194"/>
    <mergeCell ref="AW194:AX194"/>
    <mergeCell ref="AY194:AZ194"/>
    <mergeCell ref="AY195:AZ195"/>
    <mergeCell ref="AS193:AT193"/>
    <mergeCell ref="BA193:BB193"/>
    <mergeCell ref="AQ193:AR193"/>
    <mergeCell ref="AK89:AL89"/>
    <mergeCell ref="AU194:AV194"/>
    <mergeCell ref="AM194:AN194"/>
    <mergeCell ref="AS194:AT194"/>
    <mergeCell ref="AM179:AN179"/>
    <mergeCell ref="AS92:AT92"/>
    <mergeCell ref="AO89:AP89"/>
    <mergeCell ref="AQ90:AR90"/>
    <mergeCell ref="AQ89:AR89"/>
    <mergeCell ref="AW191:AX191"/>
    <mergeCell ref="AK191:AL191"/>
    <mergeCell ref="AM192:AN192"/>
    <mergeCell ref="AS183:AT183"/>
    <mergeCell ref="AM183:AN183"/>
    <mergeCell ref="AM90:AN90"/>
    <mergeCell ref="AO90:AP90"/>
    <mergeCell ref="AM93:AN93"/>
    <mergeCell ref="AO91:AP91"/>
    <mergeCell ref="AQ91:AR91"/>
    <mergeCell ref="AA193:AB193"/>
    <mergeCell ref="AC91:AD91"/>
    <mergeCell ref="AM91:AN91"/>
    <mergeCell ref="AG91:AH91"/>
    <mergeCell ref="AI92:AJ92"/>
    <mergeCell ref="D89:F89"/>
    <mergeCell ref="AM92:AN92"/>
    <mergeCell ref="AA89:AB89"/>
    <mergeCell ref="W90:X90"/>
    <mergeCell ref="G93:T93"/>
    <mergeCell ref="D88:F88"/>
    <mergeCell ref="G88:T88"/>
    <mergeCell ref="U88:V88"/>
    <mergeCell ref="W88:X88"/>
    <mergeCell ref="Y88:Z88"/>
    <mergeCell ref="AA88:AB88"/>
    <mergeCell ref="BE89:BF89"/>
    <mergeCell ref="BA89:BB89"/>
    <mergeCell ref="G89:T89"/>
    <mergeCell ref="U89:V89"/>
    <mergeCell ref="W89:X89"/>
    <mergeCell ref="Y89:Z89"/>
    <mergeCell ref="BC89:BD89"/>
    <mergeCell ref="AS89:AT89"/>
    <mergeCell ref="AU89:AV89"/>
    <mergeCell ref="AW89:AX89"/>
    <mergeCell ref="AC89:AD89"/>
    <mergeCell ref="AI89:AJ89"/>
    <mergeCell ref="G92:T92"/>
    <mergeCell ref="U92:V92"/>
    <mergeCell ref="W92:X92"/>
    <mergeCell ref="AE90:AF90"/>
    <mergeCell ref="AE91:AF91"/>
    <mergeCell ref="G90:T90"/>
    <mergeCell ref="U90:V90"/>
    <mergeCell ref="AG89:AH89"/>
    <mergeCell ref="AS90:AT90"/>
    <mergeCell ref="AU90:AV90"/>
    <mergeCell ref="BE90:BF90"/>
    <mergeCell ref="Y90:Z90"/>
    <mergeCell ref="AA90:AB90"/>
    <mergeCell ref="AI90:AJ90"/>
    <mergeCell ref="AK90:AL90"/>
    <mergeCell ref="BA90:BB90"/>
    <mergeCell ref="AG90:AH90"/>
    <mergeCell ref="AW90:AX90"/>
    <mergeCell ref="W93:X93"/>
    <mergeCell ref="Y93:Z93"/>
    <mergeCell ref="AA93:AB93"/>
    <mergeCell ref="G91:T91"/>
    <mergeCell ref="AK92:AL92"/>
    <mergeCell ref="U91:V91"/>
    <mergeCell ref="W91:X91"/>
    <mergeCell ref="Y92:Z92"/>
    <mergeCell ref="AA92:AB92"/>
    <mergeCell ref="AC92:AD92"/>
    <mergeCell ref="BE92:BF92"/>
    <mergeCell ref="AY92:AZ92"/>
    <mergeCell ref="AU92:AV92"/>
    <mergeCell ref="AO92:AP92"/>
    <mergeCell ref="AQ92:AR92"/>
    <mergeCell ref="AE92:AF92"/>
    <mergeCell ref="AG92:AH92"/>
    <mergeCell ref="D95:T95"/>
    <mergeCell ref="U95:V95"/>
    <mergeCell ref="W95:X95"/>
    <mergeCell ref="Y95:Z95"/>
    <mergeCell ref="AI95:AJ95"/>
    <mergeCell ref="AC93:AD93"/>
    <mergeCell ref="AE95:AF95"/>
    <mergeCell ref="AI93:AJ93"/>
    <mergeCell ref="G94:T94"/>
    <mergeCell ref="U93:V93"/>
    <mergeCell ref="AM95:AN95"/>
    <mergeCell ref="AO95:AP95"/>
    <mergeCell ref="AA95:AB95"/>
    <mergeCell ref="AC95:AD95"/>
    <mergeCell ref="AE93:AF93"/>
    <mergeCell ref="AG93:AH93"/>
    <mergeCell ref="AK93:AL93"/>
    <mergeCell ref="AG95:AH95"/>
    <mergeCell ref="AK95:AL95"/>
    <mergeCell ref="AI94:AJ94"/>
    <mergeCell ref="G97:T97"/>
    <mergeCell ref="U97:V97"/>
    <mergeCell ref="AA97:AB97"/>
    <mergeCell ref="AC97:AD97"/>
    <mergeCell ref="W97:X97"/>
    <mergeCell ref="Y97:Z97"/>
    <mergeCell ref="BE93:BF93"/>
    <mergeCell ref="BC93:BD93"/>
    <mergeCell ref="BA93:BB93"/>
    <mergeCell ref="BE95:BF95"/>
    <mergeCell ref="BA95:BB95"/>
    <mergeCell ref="AE99:AF99"/>
    <mergeCell ref="AG99:AH99"/>
    <mergeCell ref="AE98:AF98"/>
    <mergeCell ref="BE97:BF97"/>
    <mergeCell ref="AM97:AN97"/>
    <mergeCell ref="AO97:AP97"/>
    <mergeCell ref="AQ97:AR97"/>
    <mergeCell ref="AS97:AT97"/>
    <mergeCell ref="AU97:AV97"/>
    <mergeCell ref="AW98:AX98"/>
    <mergeCell ref="AY98:AZ98"/>
    <mergeCell ref="AS98:AT98"/>
    <mergeCell ref="AW97:AX97"/>
    <mergeCell ref="D98:F98"/>
    <mergeCell ref="G98:T98"/>
    <mergeCell ref="U98:V98"/>
    <mergeCell ref="W98:X98"/>
    <mergeCell ref="Y98:Z98"/>
    <mergeCell ref="AQ98:AR98"/>
    <mergeCell ref="AM98:AN98"/>
    <mergeCell ref="AG98:AH98"/>
    <mergeCell ref="AA99:AB99"/>
    <mergeCell ref="AC99:AD99"/>
    <mergeCell ref="BC98:BD98"/>
    <mergeCell ref="AY99:AZ99"/>
    <mergeCell ref="BA99:BB99"/>
    <mergeCell ref="AQ99:AR99"/>
    <mergeCell ref="AA98:AB98"/>
    <mergeCell ref="AU98:AV98"/>
    <mergeCell ref="BC99:BD99"/>
    <mergeCell ref="AO98:AP98"/>
    <mergeCell ref="D100:F100"/>
    <mergeCell ref="G100:T100"/>
    <mergeCell ref="U100:V100"/>
    <mergeCell ref="W100:X100"/>
    <mergeCell ref="BE98:BF98"/>
    <mergeCell ref="D99:F99"/>
    <mergeCell ref="G99:T99"/>
    <mergeCell ref="U99:V99"/>
    <mergeCell ref="W99:X99"/>
    <mergeCell ref="Y99:Z99"/>
    <mergeCell ref="AM100:AN100"/>
    <mergeCell ref="BE99:BF99"/>
    <mergeCell ref="Y100:Z100"/>
    <mergeCell ref="AA100:AB100"/>
    <mergeCell ref="AU99:AV99"/>
    <mergeCell ref="AW99:AX99"/>
    <mergeCell ref="BC100:BD100"/>
    <mergeCell ref="BA100:BB100"/>
    <mergeCell ref="AC100:AD100"/>
    <mergeCell ref="AE100:AF100"/>
    <mergeCell ref="BC101:BD101"/>
    <mergeCell ref="BE100:BF100"/>
    <mergeCell ref="BE101:BF101"/>
    <mergeCell ref="AE101:AF101"/>
    <mergeCell ref="AG101:AH101"/>
    <mergeCell ref="AI101:AJ101"/>
    <mergeCell ref="AK101:AL101"/>
    <mergeCell ref="AW101:AX101"/>
    <mergeCell ref="AY101:AZ101"/>
    <mergeCell ref="AQ101:AR101"/>
    <mergeCell ref="D101:F101"/>
    <mergeCell ref="G101:T101"/>
    <mergeCell ref="U101:V101"/>
    <mergeCell ref="W101:X101"/>
    <mergeCell ref="AM101:AN101"/>
    <mergeCell ref="AO101:AP101"/>
    <mergeCell ref="AA101:AB101"/>
    <mergeCell ref="AC101:AD101"/>
    <mergeCell ref="Y101:Z101"/>
    <mergeCell ref="BE102:BF102"/>
    <mergeCell ref="AW102:AX102"/>
    <mergeCell ref="AY102:AZ102"/>
    <mergeCell ref="BC102:BD102"/>
    <mergeCell ref="AG102:AH102"/>
    <mergeCell ref="BA102:BB102"/>
    <mergeCell ref="AK102:AL102"/>
    <mergeCell ref="AM102:AN102"/>
    <mergeCell ref="AS102:AT102"/>
    <mergeCell ref="AU102:AV102"/>
    <mergeCell ref="D103:F103"/>
    <mergeCell ref="G103:T103"/>
    <mergeCell ref="U103:V103"/>
    <mergeCell ref="W103:X103"/>
    <mergeCell ref="AA102:AB102"/>
    <mergeCell ref="AC102:AD102"/>
    <mergeCell ref="Y103:Z103"/>
    <mergeCell ref="Y102:Z102"/>
    <mergeCell ref="G102:T102"/>
    <mergeCell ref="U102:V102"/>
    <mergeCell ref="W102:X102"/>
    <mergeCell ref="AA103:AB103"/>
    <mergeCell ref="AC103:AD103"/>
    <mergeCell ref="AM103:AN103"/>
    <mergeCell ref="AO103:AP103"/>
    <mergeCell ref="AE103:AF103"/>
    <mergeCell ref="AG103:AH103"/>
    <mergeCell ref="AI103:AJ103"/>
    <mergeCell ref="AK103:AL103"/>
    <mergeCell ref="AQ103:AR103"/>
    <mergeCell ref="AQ185:AR185"/>
    <mergeCell ref="BC103:BD103"/>
    <mergeCell ref="BE103:BF103"/>
    <mergeCell ref="AU103:AV103"/>
    <mergeCell ref="AW103:AX103"/>
    <mergeCell ref="AY103:AZ103"/>
    <mergeCell ref="BA103:BB103"/>
    <mergeCell ref="BA183:BB183"/>
    <mergeCell ref="BE104:BF104"/>
    <mergeCell ref="AK193:AL193"/>
    <mergeCell ref="AC193:AD193"/>
    <mergeCell ref="AK192:AL192"/>
    <mergeCell ref="AG192:AH192"/>
    <mergeCell ref="AQ183:AR183"/>
    <mergeCell ref="AI181:AJ181"/>
    <mergeCell ref="AK181:AL181"/>
    <mergeCell ref="AO181:AP181"/>
    <mergeCell ref="AM191:AN191"/>
    <mergeCell ref="AO191:AP191"/>
    <mergeCell ref="AC104:AD104"/>
    <mergeCell ref="AY104:AZ104"/>
    <mergeCell ref="U104:V104"/>
    <mergeCell ref="AU104:AV104"/>
    <mergeCell ref="AW104:AX104"/>
    <mergeCell ref="AI104:AJ104"/>
    <mergeCell ref="AK104:AL104"/>
    <mergeCell ref="AE104:AF104"/>
    <mergeCell ref="AS104:AT104"/>
    <mergeCell ref="AG104:AH104"/>
    <mergeCell ref="D104:T104"/>
    <mergeCell ref="AE105:AF105"/>
    <mergeCell ref="W104:X104"/>
    <mergeCell ref="Y105:Z105"/>
    <mergeCell ref="AA105:AB105"/>
    <mergeCell ref="Y104:Z104"/>
    <mergeCell ref="AA104:AB104"/>
    <mergeCell ref="D105:T105"/>
    <mergeCell ref="U105:V105"/>
    <mergeCell ref="W105:X105"/>
    <mergeCell ref="AG105:AH105"/>
    <mergeCell ref="BC104:BD104"/>
    <mergeCell ref="BC105:BD105"/>
    <mergeCell ref="AU105:AV105"/>
    <mergeCell ref="BA104:BB104"/>
    <mergeCell ref="AM104:AN104"/>
    <mergeCell ref="AO104:AP104"/>
    <mergeCell ref="AQ104:AR104"/>
    <mergeCell ref="AS105:AT105"/>
    <mergeCell ref="BE105:BF105"/>
    <mergeCell ref="AY105:AZ105"/>
    <mergeCell ref="BA105:BB105"/>
    <mergeCell ref="AK105:AL105"/>
    <mergeCell ref="AM105:AN105"/>
    <mergeCell ref="AQ105:AR105"/>
    <mergeCell ref="AW105:AX105"/>
    <mergeCell ref="AO105:AP105"/>
    <mergeCell ref="AG106:AH106"/>
    <mergeCell ref="BE106:BF106"/>
    <mergeCell ref="AQ106:AR106"/>
    <mergeCell ref="AS106:AT106"/>
    <mergeCell ref="AU106:AV106"/>
    <mergeCell ref="AW106:AX106"/>
    <mergeCell ref="BA106:BB106"/>
    <mergeCell ref="BC106:BD106"/>
    <mergeCell ref="AY106:AZ106"/>
    <mergeCell ref="AM106:AN106"/>
    <mergeCell ref="D106:T106"/>
    <mergeCell ref="U106:V106"/>
    <mergeCell ref="W106:X106"/>
    <mergeCell ref="Y106:Z106"/>
    <mergeCell ref="AA106:AB106"/>
    <mergeCell ref="AC106:AD106"/>
    <mergeCell ref="AE106:AF106"/>
    <mergeCell ref="BE109:BF109"/>
    <mergeCell ref="AY108:AZ108"/>
    <mergeCell ref="AY110:AZ110"/>
    <mergeCell ref="BC110:BD110"/>
    <mergeCell ref="AU107:AV107"/>
    <mergeCell ref="AW107:AX107"/>
    <mergeCell ref="AY107:AZ107"/>
    <mergeCell ref="AU108:AV108"/>
    <mergeCell ref="BA107:BB107"/>
    <mergeCell ref="BE108:BF108"/>
    <mergeCell ref="D107:AP107"/>
    <mergeCell ref="AQ107:AR107"/>
    <mergeCell ref="AS107:AT107"/>
    <mergeCell ref="AW109:AX109"/>
    <mergeCell ref="AU110:AV110"/>
    <mergeCell ref="BE107:BF107"/>
    <mergeCell ref="BC108:BD108"/>
    <mergeCell ref="BA108:BB108"/>
    <mergeCell ref="BA110:BB110"/>
    <mergeCell ref="AQ109:AR109"/>
    <mergeCell ref="D111:AP111"/>
    <mergeCell ref="AS111:AT111"/>
    <mergeCell ref="AW108:AX108"/>
    <mergeCell ref="D110:AP110"/>
    <mergeCell ref="AQ110:AR110"/>
    <mergeCell ref="AS110:AT110"/>
    <mergeCell ref="AS109:AT109"/>
    <mergeCell ref="AU109:AV109"/>
    <mergeCell ref="AQ108:AR108"/>
    <mergeCell ref="AS108:AT108"/>
    <mergeCell ref="BJ108:BL108"/>
    <mergeCell ref="BA111:BB111"/>
    <mergeCell ref="AU111:AV111"/>
    <mergeCell ref="BC111:BD111"/>
    <mergeCell ref="BE111:BF111"/>
    <mergeCell ref="AW110:AX110"/>
    <mergeCell ref="AY109:AZ109"/>
    <mergeCell ref="BA109:BB109"/>
    <mergeCell ref="BE110:BF110"/>
    <mergeCell ref="AC114:AD114"/>
    <mergeCell ref="AA114:AB114"/>
    <mergeCell ref="AE114:AF114"/>
    <mergeCell ref="AG114:AH114"/>
    <mergeCell ref="AQ111:AR111"/>
    <mergeCell ref="E113:T113"/>
    <mergeCell ref="E114:T114"/>
    <mergeCell ref="U114:V114"/>
    <mergeCell ref="W114:X114"/>
    <mergeCell ref="U113:AX113"/>
    <mergeCell ref="G116:O116"/>
    <mergeCell ref="Y114:Z114"/>
    <mergeCell ref="Y192:Z192"/>
    <mergeCell ref="D192:F192"/>
    <mergeCell ref="G192:T192"/>
    <mergeCell ref="AS192:AT192"/>
    <mergeCell ref="AQ191:AR191"/>
    <mergeCell ref="Q119:T119"/>
    <mergeCell ref="Y123:AB123"/>
    <mergeCell ref="AK176:AL176"/>
    <mergeCell ref="D193:F193"/>
    <mergeCell ref="G193:T193"/>
    <mergeCell ref="U193:V193"/>
    <mergeCell ref="W193:X193"/>
    <mergeCell ref="W195:X195"/>
    <mergeCell ref="D194:F194"/>
    <mergeCell ref="G195:T195"/>
    <mergeCell ref="U195:V195"/>
    <mergeCell ref="AK194:AL194"/>
    <mergeCell ref="AC191:AD191"/>
    <mergeCell ref="G118:O118"/>
    <mergeCell ref="U192:V192"/>
    <mergeCell ref="D183:F183"/>
    <mergeCell ref="G183:T183"/>
    <mergeCell ref="W123:X128"/>
    <mergeCell ref="AC194:AD194"/>
    <mergeCell ref="AE194:AF194"/>
    <mergeCell ref="AG194:AH194"/>
    <mergeCell ref="W194:X194"/>
    <mergeCell ref="G194:T194"/>
    <mergeCell ref="U194:V194"/>
    <mergeCell ref="D195:F195"/>
    <mergeCell ref="D197:F197"/>
    <mergeCell ref="D199:F199"/>
    <mergeCell ref="AC203:AD203"/>
    <mergeCell ref="AE203:AF203"/>
    <mergeCell ref="Y195:Z195"/>
    <mergeCell ref="AE198:AF198"/>
    <mergeCell ref="Y200:Z200"/>
    <mergeCell ref="D203:F203"/>
    <mergeCell ref="G203:T203"/>
    <mergeCell ref="U203:V203"/>
    <mergeCell ref="W203:X203"/>
    <mergeCell ref="G200:T200"/>
    <mergeCell ref="G197:T197"/>
    <mergeCell ref="U197:V197"/>
    <mergeCell ref="W197:X197"/>
    <mergeCell ref="AC195:AD195"/>
    <mergeCell ref="AI203:AJ203"/>
    <mergeCell ref="AK203:AL203"/>
    <mergeCell ref="AE195:AF195"/>
    <mergeCell ref="AA195:AB195"/>
    <mergeCell ref="Y203:Z203"/>
    <mergeCell ref="AA203:AB203"/>
    <mergeCell ref="AM195:AN195"/>
    <mergeCell ref="AG201:AH201"/>
    <mergeCell ref="AI201:AJ201"/>
    <mergeCell ref="AK202:AL202"/>
    <mergeCell ref="AG195:AH195"/>
    <mergeCell ref="AG198:AH198"/>
    <mergeCell ref="AI198:AJ198"/>
    <mergeCell ref="AK198:AL198"/>
    <mergeCell ref="AM198:AN198"/>
    <mergeCell ref="AG199:AH199"/>
    <mergeCell ref="BE203:BF203"/>
    <mergeCell ref="AW203:AX203"/>
    <mergeCell ref="AY203:AZ203"/>
    <mergeCell ref="BA203:BB203"/>
    <mergeCell ref="BC203:BD203"/>
    <mergeCell ref="AO203:AP203"/>
    <mergeCell ref="AQ203:AR203"/>
    <mergeCell ref="D93:F93"/>
    <mergeCell ref="AS203:AT203"/>
    <mergeCell ref="AU203:AV203"/>
    <mergeCell ref="AO195:AP195"/>
    <mergeCell ref="AQ195:AR195"/>
    <mergeCell ref="AO197:AP197"/>
    <mergeCell ref="AQ197:AR197"/>
    <mergeCell ref="AI195:AJ195"/>
    <mergeCell ref="AG203:AH203"/>
    <mergeCell ref="AM203:AN203"/>
    <mergeCell ref="D45:F45"/>
    <mergeCell ref="G45:T45"/>
    <mergeCell ref="U45:V45"/>
    <mergeCell ref="W45:X45"/>
    <mergeCell ref="Y45:Z45"/>
    <mergeCell ref="AA45:AB45"/>
    <mergeCell ref="AO45:AP45"/>
    <mergeCell ref="AC45:AD45"/>
    <mergeCell ref="AE45:AF45"/>
    <mergeCell ref="AG45:AH45"/>
    <mergeCell ref="AI45:AJ45"/>
    <mergeCell ref="AK45:AL45"/>
    <mergeCell ref="AM45:AN45"/>
    <mergeCell ref="BC45:BD45"/>
    <mergeCell ref="BE45:BF45"/>
    <mergeCell ref="D78:F78"/>
    <mergeCell ref="G78:T78"/>
    <mergeCell ref="U78:V78"/>
    <mergeCell ref="W78:X78"/>
    <mergeCell ref="Y78:Z78"/>
    <mergeCell ref="AA78:AB78"/>
    <mergeCell ref="AC78:AD78"/>
    <mergeCell ref="BA45:BB45"/>
    <mergeCell ref="AQ45:AR45"/>
    <mergeCell ref="AS45:AT45"/>
    <mergeCell ref="AU45:AV45"/>
    <mergeCell ref="AW45:AX45"/>
    <mergeCell ref="AY45:AZ45"/>
    <mergeCell ref="AU78:AV78"/>
    <mergeCell ref="AW78:AX78"/>
    <mergeCell ref="AY78:AZ78"/>
    <mergeCell ref="AY77:AZ77"/>
    <mergeCell ref="AY74:AZ74"/>
    <mergeCell ref="AM78:AN78"/>
    <mergeCell ref="AO78:AP78"/>
    <mergeCell ref="AY124:BB124"/>
    <mergeCell ref="BC124:BF124"/>
    <mergeCell ref="AQ122:BF123"/>
    <mergeCell ref="AY113:BB113"/>
    <mergeCell ref="AI114:BB114"/>
    <mergeCell ref="D82:BB82"/>
    <mergeCell ref="D90:F90"/>
    <mergeCell ref="D92:F92"/>
    <mergeCell ref="AW126:AX126"/>
    <mergeCell ref="AY126:AZ126"/>
    <mergeCell ref="BA126:BB126"/>
    <mergeCell ref="AU126:AV126"/>
    <mergeCell ref="BC126:BD126"/>
    <mergeCell ref="BA78:BB78"/>
    <mergeCell ref="BC107:BD107"/>
    <mergeCell ref="AW111:AX111"/>
    <mergeCell ref="AY111:AZ111"/>
    <mergeCell ref="BC109:BD109"/>
    <mergeCell ref="D122:F128"/>
    <mergeCell ref="G122:T128"/>
    <mergeCell ref="U122:AB122"/>
    <mergeCell ref="AC122:AD128"/>
    <mergeCell ref="AE122:AN122"/>
    <mergeCell ref="AO122:AP128"/>
    <mergeCell ref="AE123:AF128"/>
    <mergeCell ref="AG123:AN123"/>
    <mergeCell ref="U123:V128"/>
    <mergeCell ref="Y124:Z128"/>
    <mergeCell ref="AA124:AB128"/>
    <mergeCell ref="AG124:AH128"/>
    <mergeCell ref="AI124:AN124"/>
    <mergeCell ref="AQ124:AT124"/>
    <mergeCell ref="AQ126:AR126"/>
    <mergeCell ref="AS126:AT126"/>
    <mergeCell ref="AI125:AJ128"/>
    <mergeCell ref="AK125:AL128"/>
    <mergeCell ref="AM125:AN128"/>
    <mergeCell ref="AQ125:BF125"/>
    <mergeCell ref="BE126:BF126"/>
    <mergeCell ref="AQ128:AR128"/>
    <mergeCell ref="AS128:AT128"/>
    <mergeCell ref="AU128:AV128"/>
    <mergeCell ref="AW128:AX128"/>
    <mergeCell ref="AY128:AZ128"/>
    <mergeCell ref="BA128:BB128"/>
    <mergeCell ref="BC128:BD128"/>
    <mergeCell ref="BE128:BF128"/>
    <mergeCell ref="AQ127:BF127"/>
    <mergeCell ref="BJ24:BQ25"/>
    <mergeCell ref="BR24:BZ25"/>
    <mergeCell ref="CA24:CB25"/>
    <mergeCell ref="BJ26:BQ26"/>
    <mergeCell ref="BC78:BD78"/>
    <mergeCell ref="BE78:BF78"/>
    <mergeCell ref="BR27:BZ27"/>
    <mergeCell ref="CA27:CB27"/>
    <mergeCell ref="BR26:BZ26"/>
    <mergeCell ref="CA26:CB26"/>
    <mergeCell ref="AQ33:BB33"/>
    <mergeCell ref="AQ35:BB35"/>
    <mergeCell ref="D38:BB38"/>
    <mergeCell ref="D39:BB39"/>
    <mergeCell ref="AE78:AF78"/>
    <mergeCell ref="W94:X94"/>
    <mergeCell ref="AC94:AD94"/>
    <mergeCell ref="AK94:AL94"/>
    <mergeCell ref="AM94:AN94"/>
    <mergeCell ref="AK78:AL78"/>
    <mergeCell ref="AR6:BD6"/>
    <mergeCell ref="AR8:BD8"/>
    <mergeCell ref="AR10:BD10"/>
    <mergeCell ref="AR12:BD12"/>
    <mergeCell ref="AR13:BD13"/>
    <mergeCell ref="AB6:AI6"/>
    <mergeCell ref="Q12:AI12"/>
    <mergeCell ref="Q13:AI13"/>
    <mergeCell ref="AY24:BB25"/>
    <mergeCell ref="AG78:AH78"/>
    <mergeCell ref="AI78:AJ78"/>
    <mergeCell ref="AQ78:AR78"/>
    <mergeCell ref="AS78:AT78"/>
    <mergeCell ref="AH118:AM118"/>
    <mergeCell ref="AU94:AV94"/>
    <mergeCell ref="AY94:AZ94"/>
    <mergeCell ref="AW94:AX94"/>
    <mergeCell ref="D96:BB96"/>
    <mergeCell ref="D94:F94"/>
    <mergeCell ref="AQ94:AR94"/>
    <mergeCell ref="AO94:AP94"/>
    <mergeCell ref="AS94:AT94"/>
    <mergeCell ref="U94:V94"/>
    <mergeCell ref="BJ27:BQ27"/>
    <mergeCell ref="Y94:Z94"/>
    <mergeCell ref="AA94:AB94"/>
    <mergeCell ref="AE94:AF94"/>
    <mergeCell ref="AG94:AH94"/>
  </mergeCells>
  <printOptions/>
  <pageMargins left="0.8661417322834646" right="0.3937007874015748" top="0.3937007874015748" bottom="0.1968503937007874" header="0.11811023622047245" footer="0"/>
  <pageSetup fitToHeight="2" fitToWidth="1" horizontalDpi="600" verticalDpi="600" orientation="landscape" paperSize="9" scale="41" r:id="rId2"/>
  <rowBreaks count="1" manualBreakCount="1">
    <brk id="128" max="5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User</cp:lastModifiedBy>
  <cp:lastPrinted>2018-06-01T08:59:59Z</cp:lastPrinted>
  <dcterms:created xsi:type="dcterms:W3CDTF">2002-01-25T08:51:42Z</dcterms:created>
  <dcterms:modified xsi:type="dcterms:W3CDTF">2018-06-01T09:01:56Z</dcterms:modified>
  <cp:category/>
  <cp:version/>
  <cp:contentType/>
  <cp:contentStatus/>
</cp:coreProperties>
</file>